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0" yWindow="540" windowWidth="28455" windowHeight="14760"/>
  </bookViews>
  <sheets>
    <sheet name="Rekapitulace stavby" sheetId="1" r:id="rId1"/>
    <sheet name="2017-022-01-1 - SO 01 - 2..." sheetId="2" r:id="rId2"/>
    <sheet name="2017-022-01-2 - SO 02 - S..." sheetId="3" r:id="rId3"/>
    <sheet name="2017-022-01-VON - Vedlejš..." sheetId="4" r:id="rId4"/>
    <sheet name="Pokyny pro vyplnění" sheetId="5" r:id="rId5"/>
  </sheets>
  <definedNames>
    <definedName name="_xlnm._FilterDatabase" localSheetId="1" hidden="1">'2017-022-01-1 - SO 01 - 2...'!$C$93:$K$289</definedName>
    <definedName name="_xlnm._FilterDatabase" localSheetId="2" hidden="1">'2017-022-01-2 - SO 02 - S...'!$C$93:$K$245</definedName>
    <definedName name="_xlnm._FilterDatabase" localSheetId="3" hidden="1">'2017-022-01-VON - Vedlejš...'!$C$87:$K$122</definedName>
    <definedName name="_xlnm.Print_Titles" localSheetId="1">'2017-022-01-1 - SO 01 - 2...'!$93:$93</definedName>
    <definedName name="_xlnm.Print_Titles" localSheetId="2">'2017-022-01-2 - SO 02 - S...'!$93:$93</definedName>
    <definedName name="_xlnm.Print_Titles" localSheetId="3">'2017-022-01-VON - Vedlejš...'!$87:$87</definedName>
    <definedName name="_xlnm.Print_Titles" localSheetId="0">'Rekapitulace stavby'!$49:$49</definedName>
    <definedName name="_xlnm.Print_Area" localSheetId="1">'2017-022-01-1 - SO 01 - 2...'!$C$4:$J$38,'2017-022-01-1 - SO 01 - 2...'!$C$44:$J$73,'2017-022-01-1 - SO 01 - 2...'!$C$79:$K$289</definedName>
    <definedName name="_xlnm.Print_Area" localSheetId="2">'2017-022-01-2 - SO 02 - S...'!$C$4:$J$38,'2017-022-01-2 - SO 02 - S...'!$C$44:$J$73,'2017-022-01-2 - SO 02 - S...'!$C$79:$K$245</definedName>
    <definedName name="_xlnm.Print_Area" localSheetId="3">'2017-022-01-VON - Vedlejš...'!$C$4:$J$38,'2017-022-01-VON - Vedlejš...'!$C$44:$J$67,'2017-022-01-VON - Vedlejš...'!$C$73:$K$122</definedName>
    <definedName name="_xlnm.Print_Area" localSheetId="4">'Pokyny pro vyplnění'!$B$2:$K$69,'Pokyny pro vyplnění'!$B$72:$K$116,'Pokyny pro vyplnění'!$B$119:$K$188,'Pokyny pro vyplnění'!$B$196:$K$216</definedName>
    <definedName name="_xlnm.Print_Area" localSheetId="0">'Rekapitulace stavby'!$D$4:$AO$33,'Rekapitulace stavby'!$C$39:$AQ$56</definedName>
  </definedNames>
  <calcPr calcId="145621"/>
</workbook>
</file>

<file path=xl/calcChain.xml><?xml version="1.0" encoding="utf-8"?>
<calcChain xmlns="http://schemas.openxmlformats.org/spreadsheetml/2006/main">
  <c r="AY55" i="1" l="1"/>
  <c r="AX55" i="1"/>
  <c r="BI121" i="4"/>
  <c r="BH121" i="4"/>
  <c r="BG121" i="4"/>
  <c r="BF121" i="4"/>
  <c r="T121" i="4"/>
  <c r="R121" i="4"/>
  <c r="P121" i="4"/>
  <c r="BK121" i="4"/>
  <c r="J121" i="4"/>
  <c r="BE121" i="4" s="1"/>
  <c r="BI119" i="4"/>
  <c r="BH119" i="4"/>
  <c r="BG119" i="4"/>
  <c r="BF119" i="4"/>
  <c r="T119" i="4"/>
  <c r="T118" i="4" s="1"/>
  <c r="R119" i="4"/>
  <c r="P119" i="4"/>
  <c r="P118" i="4" s="1"/>
  <c r="BK119" i="4"/>
  <c r="J119" i="4"/>
  <c r="BE119" i="4" s="1"/>
  <c r="BI116" i="4"/>
  <c r="BH116" i="4"/>
  <c r="BG116" i="4"/>
  <c r="BF116" i="4"/>
  <c r="T116" i="4"/>
  <c r="T115" i="4" s="1"/>
  <c r="R116" i="4"/>
  <c r="R115" i="4" s="1"/>
  <c r="P116" i="4"/>
  <c r="P115" i="4" s="1"/>
  <c r="BK116" i="4"/>
  <c r="BK115" i="4" s="1"/>
  <c r="J115" i="4" s="1"/>
  <c r="J65" i="4" s="1"/>
  <c r="J116" i="4"/>
  <c r="BE116" i="4" s="1"/>
  <c r="BI113" i="4"/>
  <c r="BH113" i="4"/>
  <c r="BG113" i="4"/>
  <c r="BF113" i="4"/>
  <c r="T113" i="4"/>
  <c r="R113" i="4"/>
  <c r="P113" i="4"/>
  <c r="BK113" i="4"/>
  <c r="J113" i="4"/>
  <c r="BE113" i="4" s="1"/>
  <c r="BI111" i="4"/>
  <c r="BH111" i="4"/>
  <c r="BG111" i="4"/>
  <c r="BF111" i="4"/>
  <c r="T111" i="4"/>
  <c r="T110" i="4" s="1"/>
  <c r="R111" i="4"/>
  <c r="P111" i="4"/>
  <c r="P110" i="4" s="1"/>
  <c r="BK111" i="4"/>
  <c r="J111" i="4"/>
  <c r="BE111" i="4" s="1"/>
  <c r="BI109" i="4"/>
  <c r="BH109" i="4"/>
  <c r="BG109" i="4"/>
  <c r="BF109" i="4"/>
  <c r="T109" i="4"/>
  <c r="R109" i="4"/>
  <c r="P109" i="4"/>
  <c r="BK109" i="4"/>
  <c r="J109" i="4"/>
  <c r="BE109" i="4" s="1"/>
  <c r="BI107" i="4"/>
  <c r="BH107" i="4"/>
  <c r="BG107" i="4"/>
  <c r="BF107" i="4"/>
  <c r="T107" i="4"/>
  <c r="R107" i="4"/>
  <c r="P107" i="4"/>
  <c r="BK107" i="4"/>
  <c r="J107" i="4"/>
  <c r="BE107" i="4" s="1"/>
  <c r="BI105" i="4"/>
  <c r="BH105" i="4"/>
  <c r="BG105" i="4"/>
  <c r="BF105" i="4"/>
  <c r="T105" i="4"/>
  <c r="R105" i="4"/>
  <c r="P105" i="4"/>
  <c r="BK105" i="4"/>
  <c r="J105" i="4"/>
  <c r="BE105" i="4" s="1"/>
  <c r="BI103" i="4"/>
  <c r="BH103" i="4"/>
  <c r="BG103" i="4"/>
  <c r="BF103" i="4"/>
  <c r="T103" i="4"/>
  <c r="R103" i="4"/>
  <c r="P103" i="4"/>
  <c r="BK103" i="4"/>
  <c r="J103" i="4"/>
  <c r="BE103" i="4" s="1"/>
  <c r="BI101" i="4"/>
  <c r="BH101" i="4"/>
  <c r="BG101" i="4"/>
  <c r="BF101" i="4"/>
  <c r="T101" i="4"/>
  <c r="R101" i="4"/>
  <c r="P101" i="4"/>
  <c r="BK101" i="4"/>
  <c r="J101" i="4"/>
  <c r="BE101" i="4" s="1"/>
  <c r="BI100" i="4"/>
  <c r="BH100" i="4"/>
  <c r="BG100" i="4"/>
  <c r="BF100" i="4"/>
  <c r="T100" i="4"/>
  <c r="R100" i="4"/>
  <c r="P100" i="4"/>
  <c r="BK100" i="4"/>
  <c r="J100" i="4"/>
  <c r="BE100" i="4" s="1"/>
  <c r="BI98" i="4"/>
  <c r="BH98" i="4"/>
  <c r="BG98" i="4"/>
  <c r="BF98" i="4"/>
  <c r="T98" i="4"/>
  <c r="R98" i="4"/>
  <c r="P98" i="4"/>
  <c r="BK98" i="4"/>
  <c r="J98" i="4"/>
  <c r="BE98" i="4" s="1"/>
  <c r="BI96" i="4"/>
  <c r="BH96" i="4"/>
  <c r="BG96" i="4"/>
  <c r="BF96" i="4"/>
  <c r="T96" i="4"/>
  <c r="T95" i="4" s="1"/>
  <c r="R96" i="4"/>
  <c r="R95" i="4" s="1"/>
  <c r="P96" i="4"/>
  <c r="P95" i="4" s="1"/>
  <c r="BK96" i="4"/>
  <c r="J96" i="4"/>
  <c r="BE96" i="4" s="1"/>
  <c r="BI93" i="4"/>
  <c r="BH93" i="4"/>
  <c r="BG93" i="4"/>
  <c r="BF93" i="4"/>
  <c r="T93" i="4"/>
  <c r="R93" i="4"/>
  <c r="P93" i="4"/>
  <c r="BK93" i="4"/>
  <c r="J93" i="4"/>
  <c r="BE93" i="4" s="1"/>
  <c r="BI91" i="4"/>
  <c r="BH91" i="4"/>
  <c r="F35" i="4" s="1"/>
  <c r="BC55" i="1" s="1"/>
  <c r="BG91" i="4"/>
  <c r="BF91" i="4"/>
  <c r="F33" i="4" s="1"/>
  <c r="BA55" i="1" s="1"/>
  <c r="T91" i="4"/>
  <c r="R91" i="4"/>
  <c r="R90" i="4" s="1"/>
  <c r="P91" i="4"/>
  <c r="BK91" i="4"/>
  <c r="BK90" i="4" s="1"/>
  <c r="J91" i="4"/>
  <c r="BE91" i="4" s="1"/>
  <c r="J84" i="4"/>
  <c r="F84" i="4"/>
  <c r="F82" i="4"/>
  <c r="E80" i="4"/>
  <c r="E76" i="4"/>
  <c r="J55" i="4"/>
  <c r="F55" i="4"/>
  <c r="F53" i="4"/>
  <c r="E51" i="4"/>
  <c r="E47" i="4"/>
  <c r="J20" i="4"/>
  <c r="E20" i="4"/>
  <c r="F85" i="4" s="1"/>
  <c r="J19" i="4"/>
  <c r="J14" i="4"/>
  <c r="J82" i="4" s="1"/>
  <c r="E7" i="4"/>
  <c r="AY54" i="1"/>
  <c r="AX54" i="1"/>
  <c r="BI245" i="3"/>
  <c r="BH245" i="3"/>
  <c r="BG245" i="3"/>
  <c r="BF245" i="3"/>
  <c r="BE245" i="3"/>
  <c r="T245" i="3"/>
  <c r="T244" i="3" s="1"/>
  <c r="T243" i="3" s="1"/>
  <c r="R245" i="3"/>
  <c r="R244" i="3" s="1"/>
  <c r="R243" i="3" s="1"/>
  <c r="P245" i="3"/>
  <c r="P244" i="3" s="1"/>
  <c r="P243" i="3" s="1"/>
  <c r="BK245" i="3"/>
  <c r="BK244" i="3" s="1"/>
  <c r="J245" i="3"/>
  <c r="BI241" i="3"/>
  <c r="BH241" i="3"/>
  <c r="BG241" i="3"/>
  <c r="BF241" i="3"/>
  <c r="BE241" i="3"/>
  <c r="T241" i="3"/>
  <c r="R241" i="3"/>
  <c r="P241" i="3"/>
  <c r="BK241" i="3"/>
  <c r="J241" i="3"/>
  <c r="BI237" i="3"/>
  <c r="BH237" i="3"/>
  <c r="BG237" i="3"/>
  <c r="BF237" i="3"/>
  <c r="BE237" i="3"/>
  <c r="T237" i="3"/>
  <c r="R237" i="3"/>
  <c r="P237" i="3"/>
  <c r="BK237" i="3"/>
  <c r="J237" i="3"/>
  <c r="BI235" i="3"/>
  <c r="BH235" i="3"/>
  <c r="BG235" i="3"/>
  <c r="BF235" i="3"/>
  <c r="BE235" i="3"/>
  <c r="T235" i="3"/>
  <c r="R235" i="3"/>
  <c r="P235" i="3"/>
  <c r="BK235" i="3"/>
  <c r="J235" i="3"/>
  <c r="BI221" i="3"/>
  <c r="BH221" i="3"/>
  <c r="BG221" i="3"/>
  <c r="BF221" i="3"/>
  <c r="BE221" i="3"/>
  <c r="T221" i="3"/>
  <c r="R221" i="3"/>
  <c r="R220" i="3" s="1"/>
  <c r="P221" i="3"/>
  <c r="P220" i="3" s="1"/>
  <c r="BK221" i="3"/>
  <c r="BK220" i="3" s="1"/>
  <c r="J220" i="3" s="1"/>
  <c r="J70" i="3" s="1"/>
  <c r="J221" i="3"/>
  <c r="BI218" i="3"/>
  <c r="BH218" i="3"/>
  <c r="BG218" i="3"/>
  <c r="BF218" i="3"/>
  <c r="T218" i="3"/>
  <c r="R218" i="3"/>
  <c r="P218" i="3"/>
  <c r="BK218" i="3"/>
  <c r="J218" i="3"/>
  <c r="BE218" i="3" s="1"/>
  <c r="BI217" i="3"/>
  <c r="BH217" i="3"/>
  <c r="BG217" i="3"/>
  <c r="BF217" i="3"/>
  <c r="T217" i="3"/>
  <c r="R217" i="3"/>
  <c r="P217" i="3"/>
  <c r="BK217" i="3"/>
  <c r="J217" i="3"/>
  <c r="BE217" i="3" s="1"/>
  <c r="BI216" i="3"/>
  <c r="BH216" i="3"/>
  <c r="BG216" i="3"/>
  <c r="BF216" i="3"/>
  <c r="T216" i="3"/>
  <c r="R216" i="3"/>
  <c r="P216" i="3"/>
  <c r="BK216" i="3"/>
  <c r="J216" i="3"/>
  <c r="BE216" i="3" s="1"/>
  <c r="BI215" i="3"/>
  <c r="BH215" i="3"/>
  <c r="BG215" i="3"/>
  <c r="BF215" i="3"/>
  <c r="T215" i="3"/>
  <c r="R215" i="3"/>
  <c r="R214" i="3" s="1"/>
  <c r="P215" i="3"/>
  <c r="BK215" i="3"/>
  <c r="BK214" i="3" s="1"/>
  <c r="J214" i="3" s="1"/>
  <c r="J69" i="3" s="1"/>
  <c r="J215" i="3"/>
  <c r="BE215" i="3" s="1"/>
  <c r="BI204" i="3"/>
  <c r="BH204" i="3"/>
  <c r="BG204" i="3"/>
  <c r="BF204" i="3"/>
  <c r="BE204" i="3"/>
  <c r="T204" i="3"/>
  <c r="R204" i="3"/>
  <c r="P204" i="3"/>
  <c r="BK204" i="3"/>
  <c r="J204" i="3"/>
  <c r="BI199" i="3"/>
  <c r="BH199" i="3"/>
  <c r="BG199" i="3"/>
  <c r="BF199" i="3"/>
  <c r="BE199" i="3"/>
  <c r="T199" i="3"/>
  <c r="R199" i="3"/>
  <c r="R198" i="3" s="1"/>
  <c r="P199" i="3"/>
  <c r="P198" i="3" s="1"/>
  <c r="BK199" i="3"/>
  <c r="BK198" i="3" s="1"/>
  <c r="J198" i="3" s="1"/>
  <c r="J68" i="3" s="1"/>
  <c r="J199" i="3"/>
  <c r="BI196" i="3"/>
  <c r="BH196" i="3"/>
  <c r="BG196" i="3"/>
  <c r="BF196" i="3"/>
  <c r="T196" i="3"/>
  <c r="R196" i="3"/>
  <c r="P196" i="3"/>
  <c r="BK196" i="3"/>
  <c r="J196" i="3"/>
  <c r="BE196" i="3" s="1"/>
  <c r="BI194" i="3"/>
  <c r="BH194" i="3"/>
  <c r="BG194" i="3"/>
  <c r="BF194" i="3"/>
  <c r="T194" i="3"/>
  <c r="R194" i="3"/>
  <c r="P194" i="3"/>
  <c r="BK194" i="3"/>
  <c r="J194" i="3"/>
  <c r="BE194" i="3" s="1"/>
  <c r="BI190" i="3"/>
  <c r="BH190" i="3"/>
  <c r="BG190" i="3"/>
  <c r="BF190" i="3"/>
  <c r="T190" i="3"/>
  <c r="R190" i="3"/>
  <c r="P190" i="3"/>
  <c r="BK190" i="3"/>
  <c r="J190" i="3"/>
  <c r="BE190" i="3" s="1"/>
  <c r="BI183" i="3"/>
  <c r="BH183" i="3"/>
  <c r="BG183" i="3"/>
  <c r="BF183" i="3"/>
  <c r="T183" i="3"/>
  <c r="R183" i="3"/>
  <c r="P183" i="3"/>
  <c r="BK183" i="3"/>
  <c r="J183" i="3"/>
  <c r="BE183" i="3" s="1"/>
  <c r="BI181" i="3"/>
  <c r="BH181" i="3"/>
  <c r="BG181" i="3"/>
  <c r="BF181" i="3"/>
  <c r="T181" i="3"/>
  <c r="R181" i="3"/>
  <c r="P181" i="3"/>
  <c r="BK181" i="3"/>
  <c r="J181" i="3"/>
  <c r="BE181" i="3" s="1"/>
  <c r="BI174" i="3"/>
  <c r="BH174" i="3"/>
  <c r="BG174" i="3"/>
  <c r="BF174" i="3"/>
  <c r="T174" i="3"/>
  <c r="R174" i="3"/>
  <c r="P174" i="3"/>
  <c r="BK174" i="3"/>
  <c r="J174" i="3"/>
  <c r="BE174" i="3" s="1"/>
  <c r="BI171" i="3"/>
  <c r="BH171" i="3"/>
  <c r="BG171" i="3"/>
  <c r="BF171" i="3"/>
  <c r="BE171" i="3"/>
  <c r="T171" i="3"/>
  <c r="R171" i="3"/>
  <c r="P171" i="3"/>
  <c r="BK171" i="3"/>
  <c r="J171" i="3"/>
  <c r="BI162" i="3"/>
  <c r="BH162" i="3"/>
  <c r="BG162" i="3"/>
  <c r="BF162" i="3"/>
  <c r="BE162" i="3"/>
  <c r="T162" i="3"/>
  <c r="R162" i="3"/>
  <c r="R161" i="3" s="1"/>
  <c r="R160" i="3" s="1"/>
  <c r="P162" i="3"/>
  <c r="BK162" i="3"/>
  <c r="BK161" i="3" s="1"/>
  <c r="J162" i="3"/>
  <c r="BI158" i="3"/>
  <c r="BH158" i="3"/>
  <c r="BG158" i="3"/>
  <c r="BF158" i="3"/>
  <c r="T158" i="3"/>
  <c r="T157" i="3" s="1"/>
  <c r="R158" i="3"/>
  <c r="R157" i="3" s="1"/>
  <c r="P158" i="3"/>
  <c r="P157" i="3" s="1"/>
  <c r="BK158" i="3"/>
  <c r="BK157" i="3" s="1"/>
  <c r="J157" i="3" s="1"/>
  <c r="J65" i="3" s="1"/>
  <c r="J158" i="3"/>
  <c r="BE158" i="3" s="1"/>
  <c r="BI155" i="3"/>
  <c r="BH155" i="3"/>
  <c r="BG155" i="3"/>
  <c r="BF155" i="3"/>
  <c r="T155" i="3"/>
  <c r="R155" i="3"/>
  <c r="P155" i="3"/>
  <c r="BK155" i="3"/>
  <c r="J155" i="3"/>
  <c r="BE155" i="3" s="1"/>
  <c r="BI152" i="3"/>
  <c r="BH152" i="3"/>
  <c r="BG152" i="3"/>
  <c r="BF152" i="3"/>
  <c r="T152" i="3"/>
  <c r="R152" i="3"/>
  <c r="P152" i="3"/>
  <c r="BK152" i="3"/>
  <c r="J152" i="3"/>
  <c r="BE152" i="3" s="1"/>
  <c r="BI150" i="3"/>
  <c r="BH150" i="3"/>
  <c r="BG150" i="3"/>
  <c r="BF150" i="3"/>
  <c r="T150" i="3"/>
  <c r="R150" i="3"/>
  <c r="P150" i="3"/>
  <c r="BK150" i="3"/>
  <c r="J150" i="3"/>
  <c r="BE150" i="3" s="1"/>
  <c r="BI148" i="3"/>
  <c r="BH148" i="3"/>
  <c r="BG148" i="3"/>
  <c r="BF148" i="3"/>
  <c r="T148" i="3"/>
  <c r="R148" i="3"/>
  <c r="R147" i="3" s="1"/>
  <c r="P148" i="3"/>
  <c r="BK148" i="3"/>
  <c r="BK147" i="3" s="1"/>
  <c r="J147" i="3" s="1"/>
  <c r="J64" i="3" s="1"/>
  <c r="J148" i="3"/>
  <c r="BE148" i="3" s="1"/>
  <c r="BI137" i="3"/>
  <c r="BH137" i="3"/>
  <c r="BG137" i="3"/>
  <c r="BF137" i="3"/>
  <c r="T137" i="3"/>
  <c r="R137" i="3"/>
  <c r="P137" i="3"/>
  <c r="BK137" i="3"/>
  <c r="J137" i="3"/>
  <c r="BE137" i="3" s="1"/>
  <c r="BI131" i="3"/>
  <c r="BH131" i="3"/>
  <c r="BG131" i="3"/>
  <c r="BF131" i="3"/>
  <c r="T131" i="3"/>
  <c r="R131" i="3"/>
  <c r="P131" i="3"/>
  <c r="BK131" i="3"/>
  <c r="J131" i="3"/>
  <c r="BE131" i="3" s="1"/>
  <c r="BI124" i="3"/>
  <c r="BH124" i="3"/>
  <c r="BG124" i="3"/>
  <c r="BF124" i="3"/>
  <c r="T124" i="3"/>
  <c r="R124" i="3"/>
  <c r="P124" i="3"/>
  <c r="BK124" i="3"/>
  <c r="J124" i="3"/>
  <c r="BE124" i="3" s="1"/>
  <c r="BI123" i="3"/>
  <c r="BH123" i="3"/>
  <c r="BG123" i="3"/>
  <c r="BF123" i="3"/>
  <c r="T123" i="3"/>
  <c r="R123" i="3"/>
  <c r="P123" i="3"/>
  <c r="BK123" i="3"/>
  <c r="J123" i="3"/>
  <c r="BE123" i="3" s="1"/>
  <c r="BI122" i="3"/>
  <c r="BH122" i="3"/>
  <c r="BG122" i="3"/>
  <c r="BF122" i="3"/>
  <c r="T122" i="3"/>
  <c r="R122" i="3"/>
  <c r="P122" i="3"/>
  <c r="BK122" i="3"/>
  <c r="J122" i="3"/>
  <c r="BE122" i="3" s="1"/>
  <c r="BI121" i="3"/>
  <c r="BH121" i="3"/>
  <c r="BG121" i="3"/>
  <c r="BF121" i="3"/>
  <c r="T121" i="3"/>
  <c r="R121" i="3"/>
  <c r="P121" i="3"/>
  <c r="BK121" i="3"/>
  <c r="J121" i="3"/>
  <c r="BE121" i="3" s="1"/>
  <c r="BI119" i="3"/>
  <c r="BH119" i="3"/>
  <c r="BG119" i="3"/>
  <c r="BF119" i="3"/>
  <c r="T119" i="3"/>
  <c r="R119" i="3"/>
  <c r="P119" i="3"/>
  <c r="BK119" i="3"/>
  <c r="J119" i="3"/>
  <c r="BE119" i="3" s="1"/>
  <c r="BI116" i="3"/>
  <c r="BH116" i="3"/>
  <c r="BG116" i="3"/>
  <c r="BF116" i="3"/>
  <c r="T116" i="3"/>
  <c r="T115" i="3" s="1"/>
  <c r="R116" i="3"/>
  <c r="P116" i="3"/>
  <c r="P115" i="3" s="1"/>
  <c r="BK116" i="3"/>
  <c r="J116" i="3"/>
  <c r="BE116" i="3" s="1"/>
  <c r="BI113" i="3"/>
  <c r="BH113" i="3"/>
  <c r="BG113" i="3"/>
  <c r="BF113" i="3"/>
  <c r="T113" i="3"/>
  <c r="R113" i="3"/>
  <c r="P113" i="3"/>
  <c r="BK113" i="3"/>
  <c r="J113" i="3"/>
  <c r="BE113" i="3" s="1"/>
  <c r="BI107" i="3"/>
  <c r="BH107" i="3"/>
  <c r="BG107" i="3"/>
  <c r="BF107" i="3"/>
  <c r="BE107" i="3"/>
  <c r="T107" i="3"/>
  <c r="R107" i="3"/>
  <c r="P107" i="3"/>
  <c r="BK107" i="3"/>
  <c r="J107" i="3"/>
  <c r="BI104" i="3"/>
  <c r="BH104" i="3"/>
  <c r="BG104" i="3"/>
  <c r="BF104" i="3"/>
  <c r="T104" i="3"/>
  <c r="R104" i="3"/>
  <c r="P104" i="3"/>
  <c r="BK104" i="3"/>
  <c r="J104" i="3"/>
  <c r="BE104" i="3" s="1"/>
  <c r="BI97" i="3"/>
  <c r="BH97" i="3"/>
  <c r="F35" i="3" s="1"/>
  <c r="BC54" i="1" s="1"/>
  <c r="BG97" i="3"/>
  <c r="BF97" i="3"/>
  <c r="F33" i="3" s="1"/>
  <c r="BA54" i="1" s="1"/>
  <c r="T97" i="3"/>
  <c r="T96" i="3" s="1"/>
  <c r="R97" i="3"/>
  <c r="P97" i="3"/>
  <c r="P96" i="3" s="1"/>
  <c r="BK97" i="3"/>
  <c r="J97" i="3"/>
  <c r="BE97" i="3" s="1"/>
  <c r="J90" i="3"/>
  <c r="F90" i="3"/>
  <c r="F88" i="3"/>
  <c r="E86" i="3"/>
  <c r="J55" i="3"/>
  <c r="F55" i="3"/>
  <c r="F53" i="3"/>
  <c r="E51" i="3"/>
  <c r="J20" i="3"/>
  <c r="E20" i="3"/>
  <c r="F56" i="3" s="1"/>
  <c r="J19" i="3"/>
  <c r="J14" i="3"/>
  <c r="J88" i="3" s="1"/>
  <c r="E7" i="3"/>
  <c r="E82" i="3" s="1"/>
  <c r="AY53" i="1"/>
  <c r="AX53" i="1"/>
  <c r="BI289" i="2"/>
  <c r="BH289" i="2"/>
  <c r="BG289" i="2"/>
  <c r="BF289" i="2"/>
  <c r="T289" i="2"/>
  <c r="T288" i="2" s="1"/>
  <c r="T287" i="2" s="1"/>
  <c r="R289" i="2"/>
  <c r="R288" i="2" s="1"/>
  <c r="R287" i="2" s="1"/>
  <c r="P289" i="2"/>
  <c r="P288" i="2" s="1"/>
  <c r="P287" i="2" s="1"/>
  <c r="BK289" i="2"/>
  <c r="BK288" i="2" s="1"/>
  <c r="J289" i="2"/>
  <c r="BE289" i="2" s="1"/>
  <c r="BI280" i="2"/>
  <c r="BH280" i="2"/>
  <c r="BG280" i="2"/>
  <c r="BF280" i="2"/>
  <c r="T280" i="2"/>
  <c r="R280" i="2"/>
  <c r="P280" i="2"/>
  <c r="BK280" i="2"/>
  <c r="J280" i="2"/>
  <c r="BE280" i="2" s="1"/>
  <c r="BI278" i="2"/>
  <c r="BH278" i="2"/>
  <c r="BG278" i="2"/>
  <c r="BF278" i="2"/>
  <c r="T278" i="2"/>
  <c r="R278" i="2"/>
  <c r="P278" i="2"/>
  <c r="BK278" i="2"/>
  <c r="J278" i="2"/>
  <c r="BE278" i="2" s="1"/>
  <c r="BI276" i="2"/>
  <c r="BH276" i="2"/>
  <c r="BG276" i="2"/>
  <c r="BF276" i="2"/>
  <c r="T276" i="2"/>
  <c r="R276" i="2"/>
  <c r="P276" i="2"/>
  <c r="BK276" i="2"/>
  <c r="J276" i="2"/>
  <c r="BE276" i="2" s="1"/>
  <c r="BI264" i="2"/>
  <c r="BH264" i="2"/>
  <c r="BG264" i="2"/>
  <c r="BF264" i="2"/>
  <c r="T264" i="2"/>
  <c r="R264" i="2"/>
  <c r="P264" i="2"/>
  <c r="BK264" i="2"/>
  <c r="J264" i="2"/>
  <c r="BE264" i="2" s="1"/>
  <c r="BI256" i="2"/>
  <c r="BH256" i="2"/>
  <c r="BG256" i="2"/>
  <c r="BF256" i="2"/>
  <c r="T256" i="2"/>
  <c r="R256" i="2"/>
  <c r="P256" i="2"/>
  <c r="BK256" i="2"/>
  <c r="J256" i="2"/>
  <c r="BE256" i="2" s="1"/>
  <c r="BI253" i="2"/>
  <c r="BH253" i="2"/>
  <c r="BG253" i="2"/>
  <c r="BF253" i="2"/>
  <c r="T253" i="2"/>
  <c r="R253" i="2"/>
  <c r="P253" i="2"/>
  <c r="P252" i="2" s="1"/>
  <c r="BK253" i="2"/>
  <c r="J253" i="2"/>
  <c r="BE253" i="2" s="1"/>
  <c r="BI250" i="2"/>
  <c r="BH250" i="2"/>
  <c r="BG250" i="2"/>
  <c r="BF250" i="2"/>
  <c r="T250" i="2"/>
  <c r="R250" i="2"/>
  <c r="P250" i="2"/>
  <c r="BK250" i="2"/>
  <c r="J250" i="2"/>
  <c r="BE250" i="2" s="1"/>
  <c r="BI248" i="2"/>
  <c r="BH248" i="2"/>
  <c r="BG248" i="2"/>
  <c r="BF248" i="2"/>
  <c r="T248" i="2"/>
  <c r="R248" i="2"/>
  <c r="P248" i="2"/>
  <c r="BK248" i="2"/>
  <c r="J248" i="2"/>
  <c r="BE248" i="2" s="1"/>
  <c r="BI238" i="2"/>
  <c r="BH238" i="2"/>
  <c r="BG238" i="2"/>
  <c r="BF238" i="2"/>
  <c r="T238" i="2"/>
  <c r="R238" i="2"/>
  <c r="P238" i="2"/>
  <c r="BK238" i="2"/>
  <c r="J238" i="2"/>
  <c r="BE238" i="2" s="1"/>
  <c r="BI237" i="2"/>
  <c r="BH237" i="2"/>
  <c r="BG237" i="2"/>
  <c r="BF237" i="2"/>
  <c r="T237" i="2"/>
  <c r="R237" i="2"/>
  <c r="P237" i="2"/>
  <c r="BK237" i="2"/>
  <c r="J237" i="2"/>
  <c r="BE237" i="2" s="1"/>
  <c r="BI236" i="2"/>
  <c r="BH236" i="2"/>
  <c r="BG236" i="2"/>
  <c r="BF236" i="2"/>
  <c r="T236" i="2"/>
  <c r="R236" i="2"/>
  <c r="P236" i="2"/>
  <c r="BK236" i="2"/>
  <c r="J236" i="2"/>
  <c r="BE236" i="2" s="1"/>
  <c r="BI235" i="2"/>
  <c r="BH235" i="2"/>
  <c r="BG235" i="2"/>
  <c r="BF235" i="2"/>
  <c r="BE235" i="2"/>
  <c r="T235" i="2"/>
  <c r="R235" i="2"/>
  <c r="P235" i="2"/>
  <c r="BK235" i="2"/>
  <c r="J235" i="2"/>
  <c r="BI234" i="2"/>
  <c r="BH234" i="2"/>
  <c r="BG234" i="2"/>
  <c r="BF234" i="2"/>
  <c r="BE234" i="2"/>
  <c r="T234" i="2"/>
  <c r="R234" i="2"/>
  <c r="P234" i="2"/>
  <c r="BK234" i="2"/>
  <c r="J234" i="2"/>
  <c r="BI233" i="2"/>
  <c r="BH233" i="2"/>
  <c r="BG233" i="2"/>
  <c r="BF233" i="2"/>
  <c r="T233" i="2"/>
  <c r="R233" i="2"/>
  <c r="P233" i="2"/>
  <c r="BK233" i="2"/>
  <c r="J233" i="2"/>
  <c r="BE233" i="2" s="1"/>
  <c r="BI232" i="2"/>
  <c r="BH232" i="2"/>
  <c r="BG232" i="2"/>
  <c r="BF232" i="2"/>
  <c r="T232" i="2"/>
  <c r="R232" i="2"/>
  <c r="R231" i="2" s="1"/>
  <c r="P232" i="2"/>
  <c r="BK232" i="2"/>
  <c r="BK231" i="2" s="1"/>
  <c r="J231" i="2" s="1"/>
  <c r="J69" i="2" s="1"/>
  <c r="J232" i="2"/>
  <c r="BE232" i="2" s="1"/>
  <c r="BI229" i="2"/>
  <c r="BH229" i="2"/>
  <c r="BG229" i="2"/>
  <c r="BF229" i="2"/>
  <c r="BE229" i="2"/>
  <c r="T229" i="2"/>
  <c r="R229" i="2"/>
  <c r="P229" i="2"/>
  <c r="BK229" i="2"/>
  <c r="J229" i="2"/>
  <c r="BI220" i="2"/>
  <c r="BH220" i="2"/>
  <c r="BG220" i="2"/>
  <c r="BF220" i="2"/>
  <c r="T220" i="2"/>
  <c r="R220" i="2"/>
  <c r="P220" i="2"/>
  <c r="BK220" i="2"/>
  <c r="J220" i="2"/>
  <c r="BE220" i="2" s="1"/>
  <c r="BI218" i="2"/>
  <c r="BH218" i="2"/>
  <c r="BG218" i="2"/>
  <c r="BF218" i="2"/>
  <c r="T218" i="2"/>
  <c r="R218" i="2"/>
  <c r="P218" i="2"/>
  <c r="BK218" i="2"/>
  <c r="J218" i="2"/>
  <c r="BE218" i="2" s="1"/>
  <c r="BI213" i="2"/>
  <c r="BH213" i="2"/>
  <c r="BG213" i="2"/>
  <c r="BF213" i="2"/>
  <c r="BE213" i="2"/>
  <c r="T213" i="2"/>
  <c r="R213" i="2"/>
  <c r="P213" i="2"/>
  <c r="BK213" i="2"/>
  <c r="J213" i="2"/>
  <c r="BI207" i="2"/>
  <c r="BH207" i="2"/>
  <c r="BG207" i="2"/>
  <c r="BF207" i="2"/>
  <c r="BE207" i="2"/>
  <c r="T207" i="2"/>
  <c r="R207" i="2"/>
  <c r="P207" i="2"/>
  <c r="BK207" i="2"/>
  <c r="J207" i="2"/>
  <c r="BI205" i="2"/>
  <c r="BH205" i="2"/>
  <c r="BG205" i="2"/>
  <c r="BF205" i="2"/>
  <c r="T205" i="2"/>
  <c r="T204" i="2" s="1"/>
  <c r="R205" i="2"/>
  <c r="P205" i="2"/>
  <c r="P204" i="2" s="1"/>
  <c r="BK205" i="2"/>
  <c r="J205" i="2"/>
  <c r="BE205" i="2" s="1"/>
  <c r="BI202" i="2"/>
  <c r="BH202" i="2"/>
  <c r="BG202" i="2"/>
  <c r="BF202" i="2"/>
  <c r="T202" i="2"/>
  <c r="R202" i="2"/>
  <c r="P202" i="2"/>
  <c r="BK202" i="2"/>
  <c r="J202" i="2"/>
  <c r="BE202" i="2" s="1"/>
  <c r="BI200" i="2"/>
  <c r="BH200" i="2"/>
  <c r="BG200" i="2"/>
  <c r="BF200" i="2"/>
  <c r="BE200" i="2"/>
  <c r="T200" i="2"/>
  <c r="R200" i="2"/>
  <c r="P200" i="2"/>
  <c r="BK200" i="2"/>
  <c r="J200" i="2"/>
  <c r="BI194" i="2"/>
  <c r="BH194" i="2"/>
  <c r="BG194" i="2"/>
  <c r="BF194" i="2"/>
  <c r="T194" i="2"/>
  <c r="R194" i="2"/>
  <c r="P194" i="2"/>
  <c r="BK194" i="2"/>
  <c r="J194" i="2"/>
  <c r="BE194" i="2" s="1"/>
  <c r="BI191" i="2"/>
  <c r="BH191" i="2"/>
  <c r="BG191" i="2"/>
  <c r="BF191" i="2"/>
  <c r="T191" i="2"/>
  <c r="R191" i="2"/>
  <c r="P191" i="2"/>
  <c r="BK191" i="2"/>
  <c r="J191" i="2"/>
  <c r="BE191" i="2" s="1"/>
  <c r="BI186" i="2"/>
  <c r="BH186" i="2"/>
  <c r="BG186" i="2"/>
  <c r="BF186" i="2"/>
  <c r="T186" i="2"/>
  <c r="R186" i="2"/>
  <c r="P186" i="2"/>
  <c r="BK186" i="2"/>
  <c r="J186" i="2"/>
  <c r="BE186" i="2" s="1"/>
  <c r="BI183" i="2"/>
  <c r="BH183" i="2"/>
  <c r="BG183" i="2"/>
  <c r="BF183" i="2"/>
  <c r="T183" i="2"/>
  <c r="R183" i="2"/>
  <c r="P183" i="2"/>
  <c r="BK183" i="2"/>
  <c r="J183" i="2"/>
  <c r="BE183" i="2" s="1"/>
  <c r="BI174" i="2"/>
  <c r="BH174" i="2"/>
  <c r="BG174" i="2"/>
  <c r="BF174" i="2"/>
  <c r="T174" i="2"/>
  <c r="T173" i="2" s="1"/>
  <c r="R174" i="2"/>
  <c r="P174" i="2"/>
  <c r="BK174" i="2"/>
  <c r="J174" i="2"/>
  <c r="BE174" i="2" s="1"/>
  <c r="BI170" i="2"/>
  <c r="BH170" i="2"/>
  <c r="BG170" i="2"/>
  <c r="BF170" i="2"/>
  <c r="T170" i="2"/>
  <c r="T169" i="2" s="1"/>
  <c r="R170" i="2"/>
  <c r="R169" i="2" s="1"/>
  <c r="P170" i="2"/>
  <c r="P169" i="2" s="1"/>
  <c r="BK170" i="2"/>
  <c r="BK169" i="2" s="1"/>
  <c r="J169" i="2" s="1"/>
  <c r="J65" i="2" s="1"/>
  <c r="J170" i="2"/>
  <c r="BE170" i="2" s="1"/>
  <c r="BI167" i="2"/>
  <c r="BH167" i="2"/>
  <c r="BG167" i="2"/>
  <c r="BF167" i="2"/>
  <c r="T167" i="2"/>
  <c r="R167" i="2"/>
  <c r="P167" i="2"/>
  <c r="BK167" i="2"/>
  <c r="J167" i="2"/>
  <c r="BE167" i="2" s="1"/>
  <c r="BI164" i="2"/>
  <c r="BH164" i="2"/>
  <c r="BG164" i="2"/>
  <c r="BF164" i="2"/>
  <c r="T164" i="2"/>
  <c r="R164" i="2"/>
  <c r="P164" i="2"/>
  <c r="BK164" i="2"/>
  <c r="J164" i="2"/>
  <c r="BE164" i="2" s="1"/>
  <c r="BI162" i="2"/>
  <c r="BH162" i="2"/>
  <c r="BG162" i="2"/>
  <c r="BF162" i="2"/>
  <c r="T162" i="2"/>
  <c r="R162" i="2"/>
  <c r="P162" i="2"/>
  <c r="BK162" i="2"/>
  <c r="J162" i="2"/>
  <c r="BE162" i="2" s="1"/>
  <c r="BI160" i="2"/>
  <c r="BH160" i="2"/>
  <c r="BG160" i="2"/>
  <c r="BF160" i="2"/>
  <c r="BE160" i="2"/>
  <c r="T160" i="2"/>
  <c r="R160" i="2"/>
  <c r="R159" i="2" s="1"/>
  <c r="P160" i="2"/>
  <c r="BK160" i="2"/>
  <c r="J160" i="2"/>
  <c r="BI153" i="2"/>
  <c r="BH153" i="2"/>
  <c r="BG153" i="2"/>
  <c r="BF153" i="2"/>
  <c r="BE153" i="2"/>
  <c r="T153" i="2"/>
  <c r="R153" i="2"/>
  <c r="P153" i="2"/>
  <c r="BK153" i="2"/>
  <c r="J153" i="2"/>
  <c r="BI148" i="2"/>
  <c r="BH148" i="2"/>
  <c r="BG148" i="2"/>
  <c r="BF148" i="2"/>
  <c r="T148" i="2"/>
  <c r="R148" i="2"/>
  <c r="P148" i="2"/>
  <c r="BK148" i="2"/>
  <c r="J148" i="2"/>
  <c r="BE148" i="2" s="1"/>
  <c r="BI142" i="2"/>
  <c r="BH142" i="2"/>
  <c r="BG142" i="2"/>
  <c r="BF142" i="2"/>
  <c r="T142" i="2"/>
  <c r="R142" i="2"/>
  <c r="P142" i="2"/>
  <c r="BK142" i="2"/>
  <c r="J142" i="2"/>
  <c r="BE142" i="2" s="1"/>
  <c r="BI140" i="2"/>
  <c r="BH140" i="2"/>
  <c r="BG140" i="2"/>
  <c r="BF140" i="2"/>
  <c r="T140" i="2"/>
  <c r="R140" i="2"/>
  <c r="P140" i="2"/>
  <c r="BK140" i="2"/>
  <c r="J140" i="2"/>
  <c r="BE140" i="2" s="1"/>
  <c r="BI139" i="2"/>
  <c r="BH139" i="2"/>
  <c r="BG139" i="2"/>
  <c r="BF139" i="2"/>
  <c r="T139" i="2"/>
  <c r="R139" i="2"/>
  <c r="P139" i="2"/>
  <c r="BK139" i="2"/>
  <c r="J139" i="2"/>
  <c r="BE139" i="2" s="1"/>
  <c r="BI137" i="2"/>
  <c r="BH137" i="2"/>
  <c r="BG137" i="2"/>
  <c r="BF137" i="2"/>
  <c r="T137" i="2"/>
  <c r="R137" i="2"/>
  <c r="P137" i="2"/>
  <c r="BK137" i="2"/>
  <c r="J137" i="2"/>
  <c r="BE137" i="2" s="1"/>
  <c r="BI136" i="2"/>
  <c r="BH136" i="2"/>
  <c r="BG136" i="2"/>
  <c r="BF136" i="2"/>
  <c r="T136" i="2"/>
  <c r="R136" i="2"/>
  <c r="P136" i="2"/>
  <c r="BK136" i="2"/>
  <c r="J136" i="2"/>
  <c r="BE136" i="2" s="1"/>
  <c r="BI133" i="2"/>
  <c r="BH133" i="2"/>
  <c r="BG133" i="2"/>
  <c r="BF133" i="2"/>
  <c r="T133" i="2"/>
  <c r="R133" i="2"/>
  <c r="P133" i="2"/>
  <c r="P132" i="2" s="1"/>
  <c r="BK133" i="2"/>
  <c r="J133" i="2"/>
  <c r="BE133" i="2" s="1"/>
  <c r="BI130" i="2"/>
  <c r="BH130" i="2"/>
  <c r="BG130" i="2"/>
  <c r="BF130" i="2"/>
  <c r="T130" i="2"/>
  <c r="R130" i="2"/>
  <c r="P130" i="2"/>
  <c r="BK130" i="2"/>
  <c r="J130" i="2"/>
  <c r="BE130" i="2" s="1"/>
  <c r="BI124" i="2"/>
  <c r="BH124" i="2"/>
  <c r="BG124" i="2"/>
  <c r="BF124" i="2"/>
  <c r="T124" i="2"/>
  <c r="R124" i="2"/>
  <c r="P124" i="2"/>
  <c r="BK124" i="2"/>
  <c r="J124" i="2"/>
  <c r="BE124" i="2" s="1"/>
  <c r="BI121" i="2"/>
  <c r="BH121" i="2"/>
  <c r="BG121" i="2"/>
  <c r="BF121" i="2"/>
  <c r="T121" i="2"/>
  <c r="R121" i="2"/>
  <c r="P121" i="2"/>
  <c r="BK121" i="2"/>
  <c r="J121" i="2"/>
  <c r="BE121" i="2" s="1"/>
  <c r="BI115" i="2"/>
  <c r="BH115" i="2"/>
  <c r="BG115" i="2"/>
  <c r="BF115" i="2"/>
  <c r="T115" i="2"/>
  <c r="R115" i="2"/>
  <c r="P115" i="2"/>
  <c r="BK115" i="2"/>
  <c r="J115" i="2"/>
  <c r="BE115" i="2" s="1"/>
  <c r="BI106" i="2"/>
  <c r="BH106" i="2"/>
  <c r="BG106" i="2"/>
  <c r="BF106" i="2"/>
  <c r="T106" i="2"/>
  <c r="R106" i="2"/>
  <c r="P106" i="2"/>
  <c r="BK106" i="2"/>
  <c r="J106" i="2"/>
  <c r="BE106" i="2" s="1"/>
  <c r="BI99" i="2"/>
  <c r="BH99" i="2"/>
  <c r="BG99" i="2"/>
  <c r="BF99" i="2"/>
  <c r="T99" i="2"/>
  <c r="R99" i="2"/>
  <c r="P99" i="2"/>
  <c r="BK99" i="2"/>
  <c r="J99" i="2"/>
  <c r="BE99" i="2" s="1"/>
  <c r="BI97" i="2"/>
  <c r="BH97" i="2"/>
  <c r="BG97" i="2"/>
  <c r="BF97" i="2"/>
  <c r="F33" i="2" s="1"/>
  <c r="BA53" i="1" s="1"/>
  <c r="T97" i="2"/>
  <c r="R97" i="2"/>
  <c r="P97" i="2"/>
  <c r="P96" i="2" s="1"/>
  <c r="BK97" i="2"/>
  <c r="J97" i="2"/>
  <c r="BE97" i="2" s="1"/>
  <c r="J90" i="2"/>
  <c r="F90" i="2"/>
  <c r="F88" i="2"/>
  <c r="E86" i="2"/>
  <c r="J55" i="2"/>
  <c r="F55" i="2"/>
  <c r="F53" i="2"/>
  <c r="E51" i="2"/>
  <c r="J20" i="2"/>
  <c r="E20" i="2"/>
  <c r="F91" i="2" s="1"/>
  <c r="J19" i="2"/>
  <c r="J14" i="2"/>
  <c r="J88" i="2" s="1"/>
  <c r="E7" i="2"/>
  <c r="E82" i="2" s="1"/>
  <c r="AS52" i="1"/>
  <c r="AS51" i="1" s="1"/>
  <c r="L47" i="1"/>
  <c r="AM46" i="1"/>
  <c r="L46" i="1"/>
  <c r="AM44" i="1"/>
  <c r="L44" i="1"/>
  <c r="L42" i="1"/>
  <c r="L41" i="1"/>
  <c r="BA52" i="1" l="1"/>
  <c r="BA51" i="1" s="1"/>
  <c r="F32" i="3"/>
  <c r="AZ54" i="1" s="1"/>
  <c r="P95" i="2"/>
  <c r="T96" i="2"/>
  <c r="F35" i="2"/>
  <c r="BC53" i="1" s="1"/>
  <c r="BC52" i="1" s="1"/>
  <c r="T132" i="2"/>
  <c r="BK159" i="2"/>
  <c r="J159" i="2" s="1"/>
  <c r="J64" i="2" s="1"/>
  <c r="P173" i="2"/>
  <c r="T252" i="2"/>
  <c r="BK96" i="2"/>
  <c r="J96" i="2" s="1"/>
  <c r="J62" i="2" s="1"/>
  <c r="F36" i="2"/>
  <c r="BD53" i="1" s="1"/>
  <c r="BK132" i="2"/>
  <c r="J132" i="2" s="1"/>
  <c r="J63" i="2" s="1"/>
  <c r="P159" i="2"/>
  <c r="R173" i="2"/>
  <c r="BK204" i="2"/>
  <c r="J204" i="2" s="1"/>
  <c r="J68" i="2" s="1"/>
  <c r="T231" i="2"/>
  <c r="BK252" i="2"/>
  <c r="J252" i="2" s="1"/>
  <c r="J70" i="2" s="1"/>
  <c r="R96" i="3"/>
  <c r="F34" i="3"/>
  <c r="BB54" i="1" s="1"/>
  <c r="BK115" i="3"/>
  <c r="J115" i="3" s="1"/>
  <c r="J63" i="3" s="1"/>
  <c r="P147" i="3"/>
  <c r="P161" i="3"/>
  <c r="T198" i="3"/>
  <c r="T214" i="3"/>
  <c r="T220" i="3"/>
  <c r="T90" i="4"/>
  <c r="T89" i="4" s="1"/>
  <c r="T88" i="4" s="1"/>
  <c r="F36" i="4"/>
  <c r="BD55" i="1" s="1"/>
  <c r="BK95" i="4"/>
  <c r="J95" i="4" s="1"/>
  <c r="J63" i="4" s="1"/>
  <c r="BK110" i="4"/>
  <c r="J110" i="4" s="1"/>
  <c r="J64" i="4" s="1"/>
  <c r="BK118" i="4"/>
  <c r="J118" i="4" s="1"/>
  <c r="J66" i="4" s="1"/>
  <c r="T172" i="2"/>
  <c r="R96" i="2"/>
  <c r="F34" i="2"/>
  <c r="BB53" i="1" s="1"/>
  <c r="R132" i="2"/>
  <c r="T159" i="2"/>
  <c r="T95" i="2" s="1"/>
  <c r="T94" i="2" s="1"/>
  <c r="BK173" i="2"/>
  <c r="R204" i="2"/>
  <c r="P231" i="2"/>
  <c r="R252" i="2"/>
  <c r="R172" i="2" s="1"/>
  <c r="BK96" i="3"/>
  <c r="F36" i="3"/>
  <c r="BD54" i="1" s="1"/>
  <c r="R115" i="3"/>
  <c r="T147" i="3"/>
  <c r="T95" i="3" s="1"/>
  <c r="T161" i="3"/>
  <c r="P214" i="3"/>
  <c r="F56" i="4"/>
  <c r="P90" i="4"/>
  <c r="P89" i="4" s="1"/>
  <c r="P88" i="4" s="1"/>
  <c r="AU55" i="1" s="1"/>
  <c r="F34" i="4"/>
  <c r="BB55" i="1" s="1"/>
  <c r="R110" i="4"/>
  <c r="R118" i="4"/>
  <c r="J173" i="2"/>
  <c r="J67" i="2" s="1"/>
  <c r="J288" i="2"/>
  <c r="J72" i="2" s="1"/>
  <c r="BK287" i="2"/>
  <c r="J287" i="2" s="1"/>
  <c r="J71" i="2" s="1"/>
  <c r="J96" i="3"/>
  <c r="J62" i="3" s="1"/>
  <c r="BK95" i="3"/>
  <c r="AW52" i="1"/>
  <c r="J90" i="4"/>
  <c r="J62" i="4" s="1"/>
  <c r="BK89" i="4"/>
  <c r="F32" i="4"/>
  <c r="AZ55" i="1" s="1"/>
  <c r="J32" i="4"/>
  <c r="AV55" i="1" s="1"/>
  <c r="J32" i="2"/>
  <c r="AV53" i="1" s="1"/>
  <c r="T160" i="3"/>
  <c r="J244" i="3"/>
  <c r="J72" i="3" s="1"/>
  <c r="BK243" i="3"/>
  <c r="J243" i="3" s="1"/>
  <c r="J71" i="3" s="1"/>
  <c r="BK95" i="2"/>
  <c r="R95" i="3"/>
  <c r="R94" i="3" s="1"/>
  <c r="P160" i="3"/>
  <c r="BC51" i="1"/>
  <c r="AY52" i="1"/>
  <c r="J161" i="3"/>
  <c r="J67" i="3" s="1"/>
  <c r="BK160" i="3"/>
  <c r="J160" i="3" s="1"/>
  <c r="J66" i="3" s="1"/>
  <c r="P172" i="2"/>
  <c r="P94" i="2" s="1"/>
  <c r="AU53" i="1" s="1"/>
  <c r="P95" i="3"/>
  <c r="R89" i="4"/>
  <c r="R88" i="4" s="1"/>
  <c r="F32" i="2"/>
  <c r="AZ53" i="1" s="1"/>
  <c r="F91" i="3"/>
  <c r="J33" i="3"/>
  <c r="AW54" i="1" s="1"/>
  <c r="J53" i="2"/>
  <c r="J53" i="3"/>
  <c r="J32" i="3"/>
  <c r="AV54" i="1" s="1"/>
  <c r="AT54" i="1" s="1"/>
  <c r="J33" i="4"/>
  <c r="AW55" i="1" s="1"/>
  <c r="E47" i="2"/>
  <c r="J33" i="2"/>
  <c r="AW53" i="1" s="1"/>
  <c r="E47" i="3"/>
  <c r="J53" i="4"/>
  <c r="F56" i="2"/>
  <c r="R94" i="2" l="1"/>
  <c r="BK172" i="2"/>
  <c r="J172" i="2" s="1"/>
  <c r="J66" i="2" s="1"/>
  <c r="BB52" i="1"/>
  <c r="AZ52" i="1"/>
  <c r="AV52" i="1" s="1"/>
  <c r="AT52" i="1" s="1"/>
  <c r="R95" i="2"/>
  <c r="BD52" i="1"/>
  <c r="BD51" i="1" s="1"/>
  <c r="W30" i="1" s="1"/>
  <c r="P94" i="3"/>
  <c r="AU54" i="1" s="1"/>
  <c r="AU52" i="1" s="1"/>
  <c r="AU51" i="1" s="1"/>
  <c r="W27" i="1"/>
  <c r="AW51" i="1"/>
  <c r="AK27" i="1" s="1"/>
  <c r="AZ51" i="1"/>
  <c r="J89" i="4"/>
  <c r="J61" i="4" s="1"/>
  <c r="BK88" i="4"/>
  <c r="J88" i="4" s="1"/>
  <c r="AY51" i="1"/>
  <c r="W29" i="1"/>
  <c r="T94" i="3"/>
  <c r="AT55" i="1"/>
  <c r="AT53" i="1"/>
  <c r="J95" i="2"/>
  <c r="J61" i="2" s="1"/>
  <c r="BK94" i="2"/>
  <c r="J94" i="2" s="1"/>
  <c r="BK94" i="3"/>
  <c r="J94" i="3" s="1"/>
  <c r="J95" i="3"/>
  <c r="J61" i="3" s="1"/>
  <c r="AX52" i="1" l="1"/>
  <c r="BB51" i="1"/>
  <c r="W26" i="1"/>
  <c r="AV51" i="1"/>
  <c r="J29" i="2"/>
  <c r="J60" i="2"/>
  <c r="J29" i="3"/>
  <c r="J60" i="3"/>
  <c r="J29" i="4"/>
  <c r="J60" i="4"/>
  <c r="AX51" i="1" l="1"/>
  <c r="W28" i="1"/>
  <c r="AG53" i="1"/>
  <c r="J38" i="2"/>
  <c r="AT51" i="1"/>
  <c r="AK26" i="1"/>
  <c r="J38" i="3"/>
  <c r="AG54" i="1"/>
  <c r="AN54" i="1" s="1"/>
  <c r="AG55" i="1"/>
  <c r="AN55" i="1" s="1"/>
  <c r="J38" i="4"/>
  <c r="AG52" i="1" l="1"/>
  <c r="AN53" i="1"/>
  <c r="AG51" i="1" l="1"/>
  <c r="AN52" i="1"/>
  <c r="AN51" i="1" l="1"/>
  <c r="AK23" i="1"/>
  <c r="AK32" i="1" s="1"/>
</calcChain>
</file>

<file path=xl/sharedStrings.xml><?xml version="1.0" encoding="utf-8"?>
<sst xmlns="http://schemas.openxmlformats.org/spreadsheetml/2006/main" count="4631" uniqueCount="831">
  <si>
    <t>Export VZ</t>
  </si>
  <si>
    <t>List obsahuje:</t>
  </si>
  <si>
    <t>1) Rekapitulace stavby</t>
  </si>
  <si>
    <t>2) Rekapitulace objektů stavby a soupisů prací</t>
  </si>
  <si>
    <t>3.0</t>
  </si>
  <si>
    <t>ZAMOK</t>
  </si>
  <si>
    <t>False</t>
  </si>
  <si>
    <t>{0501bf9d-8636-47ec-b716-e45644372193}</t>
  </si>
  <si>
    <t>0,01</t>
  </si>
  <si>
    <t>21</t>
  </si>
  <si>
    <t>15</t>
  </si>
  <si>
    <t>REKAPITULACE STAVBY</t>
  </si>
  <si>
    <t>v ---  níže se nacházejí doplnkové a pomocné údaje k sestavám  --- v</t>
  </si>
  <si>
    <t>Návod na vyplnění</t>
  </si>
  <si>
    <t>0,001</t>
  </si>
  <si>
    <t>Kód:</t>
  </si>
  <si>
    <t>2017/022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</si>
  <si>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</si>
  <si>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</si>
  <si>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Kroměříž-Rekonstrukce domu kultury</t>
  </si>
  <si>
    <t>KSO:</t>
  </si>
  <si>
    <t>801 43</t>
  </si>
  <si>
    <t>CC-CZ:</t>
  </si>
  <si>
    <t/>
  </si>
  <si>
    <t>Místo:</t>
  </si>
  <si>
    <t xml:space="preserve"> </t>
  </si>
  <si>
    <t>Datum:</t>
  </si>
  <si>
    <t>22.4.2017</t>
  </si>
  <si>
    <t>Zadavatel:</t>
  </si>
  <si>
    <t>IČ:</t>
  </si>
  <si>
    <t>DIČ:</t>
  </si>
  <si>
    <t>Uchazeč:</t>
  </si>
  <si>
    <t>Vyplň údaj</t>
  </si>
  <si>
    <t>Projektant:</t>
  </si>
  <si>
    <t>46982663</t>
  </si>
  <si>
    <t xml:space="preserve">Formica s.r.o. </t>
  </si>
  <si>
    <t>CZ 469 82 663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</si>
  <si>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</si>
  <si>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</si>
  <si>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</si>
  <si>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</si>
  <si>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</si>
  <si>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</si>
  <si>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</si>
  <si>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</si>
  <si>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</si>
  <si>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</si>
  <si>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</si>
  <si>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</si>
  <si>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</si>
  <si>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</si>
  <si>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</si>
  <si>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</si>
  <si>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</si>
  <si>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</si>
  <si>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</si>
  <si>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</si>
  <si>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</si>
  <si>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</si>
  <si>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</si>
  <si>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</si>
  <si>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</si>
  <si>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</si>
  <si>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</si>
  <si>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</si>
  <si>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</si>
  <si>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</si>
  <si>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</si>
  <si>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</si>
  <si>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</si>
  <si>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</si>
  <si>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</si>
  <si>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</si>
  <si>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</si>
  <si>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</si>
  <si>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</si>
  <si>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</si>
  <si>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</si>
  <si>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2017/022-01</t>
  </si>
  <si>
    <t>STA</t>
  </si>
  <si>
    <t>1</t>
  </si>
  <si>
    <t>{0bbd1579-f79a-44dc-91e9-d44c822dd088}</t>
  </si>
  <si>
    <t>2</t>
  </si>
  <si>
    <t>/</t>
  </si>
  <si>
    <t>2017/022-01-1</t>
  </si>
  <si>
    <t>SO 01 - 2.podlaží-foyery</t>
  </si>
  <si>
    <t>Soupis</t>
  </si>
  <si>
    <t>{37a5ba59-4e99-4d20-8f58-a6b246c4e14e}</t>
  </si>
  <si>
    <t>2017/022-01-2</t>
  </si>
  <si>
    <t>SO 02 - Stavební úpravy dle PBŘ 12/2016</t>
  </si>
  <si>
    <t>{3d78f043-c832-407b-b1a9-0ee98f444038}</t>
  </si>
  <si>
    <t>2017/022-01-VON</t>
  </si>
  <si>
    <t>Vedlejší a ostatní náklady</t>
  </si>
  <si>
    <t>{aabd6b17-cc52-47bc-adcc-b7a367d00160}</t>
  </si>
  <si>
    <t>1) Krycí list soupisu</t>
  </si>
  <si>
    <t>2) Rekapitulace</t>
  </si>
  <si>
    <t>3) Soupis prací</t>
  </si>
  <si>
    <t>Zpět na list:</t>
  </si>
  <si>
    <t>Rekapitulace stavby</t>
  </si>
  <si>
    <t>KRYCÍ LIST SOUPISU</t>
  </si>
  <si>
    <t>Objekt:</t>
  </si>
  <si>
    <t>2017/022-01 - Kroměříž-Rekonstrukce domu kultury</t>
  </si>
  <si>
    <t>Soupis:</t>
  </si>
  <si>
    <t>2017/022-01-1 - SO 01 - 2.podlaží-foyery</t>
  </si>
  <si>
    <t>Město Kroměříž</t>
  </si>
  <si>
    <t>Nedílnou součástí výkazu výměr je projektová dokumentace zpracovaná firmou Formica s.r.o. Zlín v březnu 2017._x000D_
Pro sestavení SOUPISU PRACÍ v podrobnostech vymezených vyhláškou č. 169/2016 Sb. byla použita cenová soustava URS, která obsahuje veškeré údaje nezbytné pro soupis prací. _x000D_
  _x000D_
UCHAZEČ O VEŘEJNOU ZAKÁZKU JE POVINEN PŘI OCEŇOVÁNÍ SOUTĚŽNÍHO SOUPISU STAVEBNÍCH PRACÍ, DODÁVEK A SLUŽEB S VÝKAZEM VÝMĚR PROVÉST KONTROLU FUNKCE ARITMETICKÝCH VZORCŮ JEDNOTLIVÝCH SOUPISŮ VE VAZBĚ NA JEDNOTLIVÉ ODDÍLY, REKAPITULACE A KRYCÍ LIST.  _x000D_
Technické a materiálové specifikace jednotlivých navržených materiálů, prvků a výrobků jsou uvedeny v samostatných částech této projektové dokumentace jako je VÝKRESOVÁ ČÁST, VÝPIS PRVKŮ PSV, SKLADBY KONSTRUKCÍ A TECHNICKÁ ZPRÁVA.                                                                                                                                 Na základě těchto podkladů bude provedeno ocenění výše uvedených prací, dodávek a služeb. U veškerých dodávek budou v ceně zahrnuty náklady na doplňkový kotevní a spojovací materiál, zhotovení případné výrobní dokumentace nebo pořízení fyzických vzorků materiálů a vzorníků barev. Kde není výslovně uvedeno, bude pracovní postup a technologie provádění stanovena oprávněnou osobou zhotovitele._x000D_
Dále je potřeba při stanovení ceny dle vykázané výměry započítat všechny předpokládané doplňkové prvky a činnosti s touto položkou související tak, aby cena byla kompletní a prvek funkční._x000D_
TYTO PŘÍLOHY JSOU NEDÍLNOU SOUČÁSTÍ SOUTĚŽNÍHO SOUPISU STAVEBNÍCH PRACÍ, DODÁVEK A SLUŽEB S VÝKAZEM VÝMĚR.</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</si>
  <si>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</si>
  <si>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</si>
  <si>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</si>
  <si>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</si>
  <si>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</si>
  <si>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</si>
  <si>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</si>
  <si>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</si>
  <si>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</si>
  <si>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</si>
  <si>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</si>
  <si>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</si>
  <si>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</si>
  <si>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</si>
  <si>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784 - Dokončovací práce - malby a tapety</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</si>
  <si>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</si>
  <si>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</si>
  <si>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</si>
  <si>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</si>
  <si>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</si>
  <si>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</si>
  <si>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</si>
  <si>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</si>
  <si>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</si>
  <si>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</si>
  <si>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</si>
  <si>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</si>
  <si>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</si>
  <si>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</si>
  <si>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</si>
  <si>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</si>
  <si>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</si>
  <si>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</si>
  <si>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</si>
  <si>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</si>
  <si>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</si>
  <si>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</si>
  <si>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611311131</t>
  </si>
  <si>
    <t>Potažení vnitřních ploch štukem tloušťky do 3 mm vodorovných konstrukcí stropů rovných</t>
  </si>
  <si>
    <t>m2</t>
  </si>
  <si>
    <t>CS ÚRS 2017 01</t>
  </si>
  <si>
    <t>4</t>
  </si>
  <si>
    <t>-595884992</t>
  </si>
  <si>
    <t>VV</t>
  </si>
  <si>
    <t>"dtto SDK podhled"198,2</t>
  </si>
  <si>
    <t>612311131</t>
  </si>
  <si>
    <t>Potažení vnitřních ploch štukem tloušťky do 3 mm svislých konstrukcí stěn</t>
  </si>
  <si>
    <t>-774169363</t>
  </si>
  <si>
    <t>"SDK stěna"</t>
  </si>
  <si>
    <t>"221"5,1*6,3-(2*2,5)</t>
  </si>
  <si>
    <t>"208"5,1*5,125-(2*2,5)</t>
  </si>
  <si>
    <t>Mezisoučet</t>
  </si>
  <si>
    <t>3</t>
  </si>
  <si>
    <t>48,268*0,05</t>
  </si>
  <si>
    <t>Součet</t>
  </si>
  <si>
    <t>612325422</t>
  </si>
  <si>
    <t>Oprava vápenocementové nebo vápenné omítky vnitřních ploch štukové dvouvrstvé, tloušťky do 20 mm stěn, v rozsahu opravované plochy přes 10 do 30%</t>
  </si>
  <si>
    <t>992051632</t>
  </si>
  <si>
    <t>PSC</t>
  </si>
  <si>
    <t xml:space="preserve">Poznámka k souboru cen:_x000D_
1. Pro ocenění opravy omítek plochy do 1 m2 se použijí ceny souboru cen 61. 32-52.. Vápenocementová nebo vápenná omítka jednotlivých malých ploch. </t>
  </si>
  <si>
    <t>"stáv.stěny"</t>
  </si>
  <si>
    <t>"222"5,05*(5+4+0,8*2+3,84+9,91+13,395)-(1,9*2,1+1,5*2,5+4,45*13,395)</t>
  </si>
  <si>
    <t>"spodní líc průvlaku"1,3*13,375</t>
  </si>
  <si>
    <t>"207"5,05*(5,086+3,82+0,88+0,8+3,84+8,725+13,385)-(2,24*2,9+1,5*2,5)</t>
  </si>
  <si>
    <t>314,914*0,05</t>
  </si>
  <si>
    <t>619991001</t>
  </si>
  <si>
    <t>Zakrytí vnitřních ploch před znečištěním včetně pozdějšího odkrytí podlah fólií přilepenou lepící páskou</t>
  </si>
  <si>
    <t>-1434149852</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</si>
  <si>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</si>
  <si>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"207,222"(67,8+10,3)+(67,8+10,3)</t>
  </si>
  <si>
    <t>"206,223"21+21</t>
  </si>
  <si>
    <t>"pás cca 2m v 208 a 221"2,0*(6,3+5,125)</t>
  </si>
  <si>
    <t>5</t>
  </si>
  <si>
    <t>619995001</t>
  </si>
  <si>
    <t>Začištění omítek (s dodáním hmot) kolem oken, dveří, podlah, obkladů apod.</t>
  </si>
  <si>
    <t>m</t>
  </si>
  <si>
    <t>-2137771812</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</si>
  <si>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</si>
  <si>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"začištění napojení nových SDk příček ke stáv.k-cím"5,0*8</t>
  </si>
  <si>
    <t>629991011</t>
  </si>
  <si>
    <t>Zakrytí vnějších ploch před znečištěním včetně pozdějšího odkrytí výplní otvorů a svislých ploch fólií přilepenou lepící páskou</t>
  </si>
  <si>
    <t>400191418</t>
  </si>
  <si>
    <t xml:space="preserve">Poznámka k souboru cen:_x000D_
1. V ceně -1012 nejsou započteny náklady na dodávku a montáž začišťovací lišty; tyto se oceňují cenou 622 14-3004 této části katalogu a materiálem ve specifikaci. </t>
  </si>
  <si>
    <t>4,45*13,385+1,9*2,1+1,5*2,5</t>
  </si>
  <si>
    <t>4,45*(2+2,65)+1,5*2,5+2,24*2,91</t>
  </si>
  <si>
    <t>2*2,5*4</t>
  </si>
  <si>
    <t>7</t>
  </si>
  <si>
    <t>631312141</t>
  </si>
  <si>
    <t>Doplnění dosavadních mazanin prostým betonem s dodáním hmot, bez potěru, plochy jednotlivě rýh v dosavadních mazaninách</t>
  </si>
  <si>
    <t>m3</t>
  </si>
  <si>
    <t>103042195</t>
  </si>
  <si>
    <t>"doplnění v podlaze v místě vybour.příček"0,1*0,15*(5,125+6,3)</t>
  </si>
  <si>
    <t>9</t>
  </si>
  <si>
    <t>Ostatní konstrukce a práce, bourání</t>
  </si>
  <si>
    <t>8</t>
  </si>
  <si>
    <t>949101112</t>
  </si>
  <si>
    <t>Lešení pomocné pracovní pro objekty pozemních staveb pro zatížení do 150 kg/m2, o výšce lešeňové podlahy přes 1,9 do 3,5 m</t>
  </si>
  <si>
    <t>-1297821279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</si>
  <si>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</si>
  <si>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95-01</t>
  </si>
  <si>
    <t>Náklady na opravu stáv.kamenné dlažby v místě nových dveří v SDK příčce -rozsah 0,15*2,0-D+M</t>
  </si>
  <si>
    <t>kpl</t>
  </si>
  <si>
    <t>-43737735</t>
  </si>
  <si>
    <t>10</t>
  </si>
  <si>
    <t>95-02</t>
  </si>
  <si>
    <t>Celkové náklady na informační systém na dveřích,nerez nápis (mat) v-100mm vč.instalace-D+M</t>
  </si>
  <si>
    <t>1888623709</t>
  </si>
  <si>
    <t>P</t>
  </si>
  <si>
    <t>Poznámka k položce:
1x LOUTKOVÝ SÁL, 1x KLUBOVNA</t>
  </si>
  <si>
    <t>11</t>
  </si>
  <si>
    <t>95-04</t>
  </si>
  <si>
    <t>Zednická výpomoc pro profese (sekání,drážky) vč.jejich zpětného zapravení</t>
  </si>
  <si>
    <t>hod</t>
  </si>
  <si>
    <t>-986319192</t>
  </si>
  <si>
    <t>12</t>
  </si>
  <si>
    <t>95-05</t>
  </si>
  <si>
    <t>Náklady na přesunutí stáv.vybavení a zařízení,uložení v prostorách KD a zpětné umístění</t>
  </si>
  <si>
    <t>569690735</t>
  </si>
  <si>
    <t>Poznámka k položce:
rozsah dle SD</t>
  </si>
  <si>
    <t>13</t>
  </si>
  <si>
    <t>952901114</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</si>
  <si>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t>
  </si>
  <si>
    <t>-1957373314</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</si>
  <si>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</si>
  <si>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14</t>
  </si>
  <si>
    <t>962031133</t>
  </si>
  <si>
    <t>Bourání příček z cihel, tvárnic nebo příčkovek z cihel pálených, plných nebo dutých na maltu vápennou nebo vápenocementovou, tl. do 150 mm</t>
  </si>
  <si>
    <t>76198202</t>
  </si>
  <si>
    <t>"viz.bourání B1-č.v.01-06"</t>
  </si>
  <si>
    <t>"207"5,125*5,25-(4,05*2,35)</t>
  </si>
  <si>
    <t>"222"6,3*5,25-(4,05*2,35)</t>
  </si>
  <si>
    <t>968072641</t>
  </si>
  <si>
    <t>Vybourání kovových rámů oken s křídly, dveřních zárubní, vrat, stěn, ostění nebo obkladů stěn jakýchkoliv, kromě výkladních jakékoliv plochy</t>
  </si>
  <si>
    <t>1123177664</t>
  </si>
  <si>
    <t xml:space="preserve">Poznámka k souboru cen:_x000D_
1. V cenách -2244 až -2559 jsou započteny i náklady na vyvěšení křídel. 2. Cenou -2641 se oceňuje i vybourání nosné ocelové konstrukce pro sádrokartonové příčky. </t>
  </si>
  <si>
    <t>"viz.bourání 01-06"</t>
  </si>
  <si>
    <t>"222"4,05*2,35</t>
  </si>
  <si>
    <t>"207"4,05*2,35</t>
  </si>
  <si>
    <t>997</t>
  </si>
  <si>
    <t>Přesun sutě</t>
  </si>
  <si>
    <t>16</t>
  </si>
  <si>
    <t>997013211</t>
  </si>
  <si>
    <t>Vnitrostaveništní doprava suti a vybouraných hmot vodorovně do 50 m svisle ručně (nošením po schodech) pro budovy a haly výšky do 6 m</t>
  </si>
  <si>
    <t>t</t>
  </si>
  <si>
    <t>-14864813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</si>
  <si>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</si>
  <si>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17</t>
  </si>
  <si>
    <t>997013501</t>
  </si>
  <si>
    <t>Odvoz suti a vybouraných hmot na skládku nebo meziskládku se složením, na vzdálenost do 1 km</t>
  </si>
  <si>
    <t>1923683595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</si>
  <si>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</si>
  <si>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18</t>
  </si>
  <si>
    <t>997013509</t>
  </si>
  <si>
    <t>Odvoz suti a vybouraných hmot na skládku nebo meziskládku se složením, na vzdálenost Příplatek k ceně za každý další i započatý 1 km přes 1 km</t>
  </si>
  <si>
    <t>-1824013854</t>
  </si>
  <si>
    <t>19,755*10 'Přepočtené koeficientem množství</t>
  </si>
  <si>
    <t>19</t>
  </si>
  <si>
    <t>997013831</t>
  </si>
  <si>
    <t>Poplatek za uložení stavebního odpadu na skládce (skládkovné) směsného</t>
  </si>
  <si>
    <t>-873022041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</si>
  <si>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</si>
  <si>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</si>
  <si>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</si>
  <si>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20</t>
  </si>
  <si>
    <t>998018001</t>
  </si>
  <si>
    <t>Přesun hmot pro budovy občanské výstavby, bydlení, výrobu a služby ruční - bez užití mechanizace vodorovná dopravní vzdálenost do 100 m pro budovy s jakoukoliv nosnou konstrukcí výšky do 6 m</t>
  </si>
  <si>
    <t>1969274737</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</si>
  <si>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</si>
  <si>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</si>
  <si>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</si>
  <si>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763</t>
  </si>
  <si>
    <t>Konstrukce suché výstavby</t>
  </si>
  <si>
    <t>7631114-01</t>
  </si>
  <si>
    <t>Příčka ze sádrokartonových desek s nosnou konstrukcí z jednoduchých ocelových profilů UW, CW dvojitě opláštěná deskami protipožárními DF tl. 2 x 12,5 mm, EI min.45, příčka tl. 150 mm, profil 100 TI tl. 100 mm, Rw 59 dB-D+M</t>
  </si>
  <si>
    <t>-1330106305</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</si>
  <si>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</si>
  <si>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Poznámka k položce:
SDK desky odolné zvýšenému mechanickému namáhání (typ DFRIEH2 dle ČSN EN 520)-plný popis vitz.legenda materiálu v.č.01-03</t>
  </si>
  <si>
    <t>"viz.nový stav č.v.01-03"</t>
  </si>
  <si>
    <t>"207"5,125*5,4-(2*2,5)</t>
  </si>
  <si>
    <t>"222"6,3*5,4-(2*2,5)</t>
  </si>
  <si>
    <t>51,695*0,05</t>
  </si>
  <si>
    <t>22</t>
  </si>
  <si>
    <t>763111717</t>
  </si>
  <si>
    <t>Příčka ze sádrokartonových desek ostatní konstrukce a práce na příčkách ze sádrokartonových desek základní penetrační nátěr</t>
  </si>
  <si>
    <t>293380146</t>
  </si>
  <si>
    <t>"SDK příčka"54,28</t>
  </si>
  <si>
    <t>23</t>
  </si>
  <si>
    <t>763131713</t>
  </si>
  <si>
    <t>Podhled ze sádrokartonových desek ostatní práce a konstrukce na podhledech ze sádrokartonových desek napojení na obvodové konstrukce profilem</t>
  </si>
  <si>
    <t>-2115060985</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</si>
  <si>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</si>
  <si>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"207,206"5,125+9,9+3,84+8,725+13,395</t>
  </si>
  <si>
    <t>"222,223"6,3+13,375+9,91+3,84+9,9</t>
  </si>
  <si>
    <t>24</t>
  </si>
  <si>
    <t>763131714</t>
  </si>
  <si>
    <t>Podhled ze sádrokartonových desek ostatní práce a konstrukce na podhledech ze sádrokartonových desek základní penetrační nátěr</t>
  </si>
  <si>
    <t>1702584184</t>
  </si>
  <si>
    <t>25</t>
  </si>
  <si>
    <t>763132112</t>
  </si>
  <si>
    <t>Podhled ze sádrokartonových desek – samostatný požární předěl dvouvrstvá nosná konstrukce z ocelových profilů CD, UD CD profily vyplněny TI z minerálních vláken objemové hmotnosti 40 kg/m3 jednoduše opláštěná deskou protipožární DF tl. 15 mm, TI tl. 60 mm</t>
  </si>
  <si>
    <t>-687347894</t>
  </si>
  <si>
    <t xml:space="preserve">Poznámka k souboru cen:_x000D_
1. V cenách jsou započteny i náklady na tmelení a výztužnou pásku. 2. V cenách nejsou započteny náklady na základní penetrační nátěr; tato práce se ocení cenou 763 13-1714. 3. Ceny -2612 a -2613 Montáž nosné konstrukce je stanoveny pro m2 plochy samostatného požárního předělu. 4. V cenách -2612 a -2613 nejsou započteny náklady na profily; tyto se oceňují ve specifikaci. Doporučené množství na 1 m2 samostatného požárního předělu je 3,5 m profilu CD a 0,9 m profilu UD. 5. V cenách -2622 a -2623 Montáž desek nejsou započteny náklady na desky; tato dodávka se oceňuje ve specifikaci. 6. Ostatní konstrukce a práce a příplatky u samostatných požárních předělů se oceňují cenami 763 13-17.. pro podhled ze sádrokartonových desek. </t>
  </si>
  <si>
    <t>"viz.nový stav 01-03"</t>
  </si>
  <si>
    <t>"206,223"21*2</t>
  </si>
  <si>
    <t>26</t>
  </si>
  <si>
    <t>998763301</t>
  </si>
  <si>
    <t>Přesun hmot pro konstrukce montované z desek sádrokartonových, sádrovláknitých, cementovláknitých nebo cementových stanovený z hmotnosti přesunovaného materiálu vodorovná dopravní vzdálenost do 50 m v objektech výšky do 6 m</t>
  </si>
  <si>
    <t>2086173724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</si>
  <si>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</si>
  <si>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27</t>
  </si>
  <si>
    <t>998763381</t>
  </si>
  <si>
    <t>Přesun hmot pro konstrukce montované z desek sádrokartonových, sádrovláknitých, cementovláknitých nebo cementových Příplatek k cenám za přesun prováděný bez použití mechanizace pro jakoukoliv výšku objektu</t>
  </si>
  <si>
    <t>68026758</t>
  </si>
  <si>
    <t>766</t>
  </si>
  <si>
    <t>Konstrukce truhlářské</t>
  </si>
  <si>
    <t>28</t>
  </si>
  <si>
    <t>766-01</t>
  </si>
  <si>
    <t>1-Protipož.dř.dv.hl.pl.2100/2570mm,vč.dř.protipož.obl.zárubně do SDK (rozšířené-atyp),kování,vložk.zámek,samozavírač,panik.kování,madla dle vyhl.398/2009Sb,syst.GK-D+M(viz.truhlář)</t>
  </si>
  <si>
    <t>ks</t>
  </si>
  <si>
    <t>-274671956</t>
  </si>
  <si>
    <t>Poznámka k položce:
typ EW 30 DP3-C</t>
  </si>
  <si>
    <t>29</t>
  </si>
  <si>
    <t>766411812</t>
  </si>
  <si>
    <t>Demontáž obložení stěn panely, plochy přes 1,5 m2</t>
  </si>
  <si>
    <t>-2120741155</t>
  </si>
  <si>
    <t xml:space="preserve">Poznámka k souboru cen:_x000D_
1. Cenami nelze oceňovat demontáž obložení stěn výšky přes 2,5 m; tyto práce se oceňují cenami souboru cen 766 42-18 Demontáž obložení podhledů. </t>
  </si>
  <si>
    <t>"viz.bourání B1-oboustranný obklad"</t>
  </si>
  <si>
    <t>"207"(5,125*5,25-(4,05*2,35))*2</t>
  </si>
  <si>
    <t>"222"(6,3*5,25-(4,05*2,35))*2</t>
  </si>
  <si>
    <t>30</t>
  </si>
  <si>
    <t>766421811</t>
  </si>
  <si>
    <t>Demontáž obložení podhledů panely, plochy do 1,5 m2</t>
  </si>
  <si>
    <t>-2062207470</t>
  </si>
  <si>
    <t>"viz.bourání B5 01-06"</t>
  </si>
  <si>
    <t>31</t>
  </si>
  <si>
    <t>766421822</t>
  </si>
  <si>
    <t>Demontáž obložení podhledů podkladových roštů</t>
  </si>
  <si>
    <t>-631870991</t>
  </si>
  <si>
    <t>"dtto DMTZ dř.podhledů"198,2</t>
  </si>
  <si>
    <t>32</t>
  </si>
  <si>
    <t>76643-01</t>
  </si>
  <si>
    <t>Dř.obklad stěn a podhledů dýhovaný (odstín dub) vč.podkladního roštu-D+M (popis viz.interiér)</t>
  </si>
  <si>
    <t>-335901356</t>
  </si>
  <si>
    <t>"rozsah viz.interiér"</t>
  </si>
  <si>
    <t>"222"2,71*(0,6+0,9*2+2,4+0,8*2+1,9)+2,5*1,45-(1,9*2,1)</t>
  </si>
  <si>
    <t>"podhled niky dveří"1,5</t>
  </si>
  <si>
    <t>"207"2,71*(0,6+0,9*2+2,4+0,8*2+1,9)+2,5*1,45-(1,9*2,1)</t>
  </si>
  <si>
    <t>47,256*0,1</t>
  </si>
  <si>
    <t>33</t>
  </si>
  <si>
    <t>998766201</t>
  </si>
  <si>
    <t>Přesun hmot pro konstrukce truhlářské stanovený procentní sazbou (%) z ceny vodorovná dopravní vzdálenost do 50 m v objektech výšky do 6 m</t>
  </si>
  <si>
    <t>%</t>
  </si>
  <si>
    <t>-1067686456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</si>
  <si>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</si>
  <si>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</si>
  <si>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</si>
  <si>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34</t>
  </si>
  <si>
    <t>767-101</t>
  </si>
  <si>
    <t>101-Interiérová 100% zastiňující roleta 2250/5200mm,vč.bočních vodících profilů (alt.lanka),ovl.dálkové,látka struktura hladká,nehořlavá,100% blacout,RAl 7037-D+M(viz.zámečník)</t>
  </si>
  <si>
    <t>-655949316</t>
  </si>
  <si>
    <t>35</t>
  </si>
  <si>
    <t>767-102</t>
  </si>
  <si>
    <t>102-Nátěr oc.zábradlí ve schodišti v-1m dl.33m,vč.odstr.nátěru,přebroušení,odmaštění+1x základ,1xvrchní nátěr RAL 7037 (viz.zámečník)</t>
  </si>
  <si>
    <t>1404066115</t>
  </si>
  <si>
    <t>36</t>
  </si>
  <si>
    <t>767-103</t>
  </si>
  <si>
    <t>103-Nátěr oc.zábradlí ve schodišti v-1m dl.16,5m,vč.odstr.nátěru,přebroušení,odmaštění+1x základ,1xvrchní nátěr RAL 7037 (viz.zámečník)</t>
  </si>
  <si>
    <t>-409598051</t>
  </si>
  <si>
    <t>37</t>
  </si>
  <si>
    <t>767-104</t>
  </si>
  <si>
    <t>104-Nátěr oc.zábradlí ve schodišti v-1m dl.8m,vč.odstr.nátěru,přebroušení,odmaštění+1x základ,1xvrchní nátěr RAL 7037 (viz.zámečník)</t>
  </si>
  <si>
    <t>-1354965722</t>
  </si>
  <si>
    <t>38</t>
  </si>
  <si>
    <t>767-105</t>
  </si>
  <si>
    <t>105-Nátěr oc.zábradlí ve schodišti v-1m dl.3,8m,vč.odstr.nátěru,přebroušení,odmaštění+1x základ,1xvrchní nátěr RAL 7037 (viz.zámečník)</t>
  </si>
  <si>
    <t>-374306454</t>
  </si>
  <si>
    <t>39</t>
  </si>
  <si>
    <t>767-106</t>
  </si>
  <si>
    <t>106-Nátěr oc.sloupu dl.4550mm prům.280mm vč.odstr.nátěru,přebroušení,odmaštění+1x základ,1xvrchní nátěr RAL 7037 (viz.zámečník)</t>
  </si>
  <si>
    <t>-1477544862</t>
  </si>
  <si>
    <t>40</t>
  </si>
  <si>
    <t>767135-01</t>
  </si>
  <si>
    <t>Montáž soklové lišty (okopný plech)</t>
  </si>
  <si>
    <t>-302494030</t>
  </si>
  <si>
    <t>"nové SDK stěny"</t>
  </si>
  <si>
    <t>"207"(5,125-2,0)*2</t>
  </si>
  <si>
    <t>"222"(6,3-2,0)*2</t>
  </si>
  <si>
    <t>"v místě dř.obkladu (viz.interiér)"</t>
  </si>
  <si>
    <t>"222"(0,6+0,9*2+2,4+0,8+1,9)</t>
  </si>
  <si>
    <t>"207"(0,6+0,9*2+2,4+0,8+1,9)</t>
  </si>
  <si>
    <t>41</t>
  </si>
  <si>
    <t>M</t>
  </si>
  <si>
    <t>5491521-01</t>
  </si>
  <si>
    <t>plech okopový nerez 100 x 0.6 mm</t>
  </si>
  <si>
    <t>749123332</t>
  </si>
  <si>
    <t>29,85*1,02 'Přepočtené koeficientem množství</t>
  </si>
  <si>
    <t>42</t>
  </si>
  <si>
    <t>998767201</t>
  </si>
  <si>
    <t>Přesun hmot pro zámečnické konstrukce stanovený procentní sazbou (%) z ceny vodorovná dopravní vzdálenost do 50 m v objektech výšky do 6 m</t>
  </si>
  <si>
    <t>-620855248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</si>
  <si>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</si>
  <si>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784</t>
  </si>
  <si>
    <t>Dokončovací práce - malby a tapety</t>
  </si>
  <si>
    <t>43</t>
  </si>
  <si>
    <t>784121005</t>
  </si>
  <si>
    <t>Oškrabání malby v místnostech výšky přes 5,00 m</t>
  </si>
  <si>
    <t>-1717881941</t>
  </si>
  <si>
    <t xml:space="preserve">Poznámka k souboru cen:_x000D_
1. Cenami souboru cen se oceňuje jakýkoli počet současně škrabaných vrstev barvy. </t>
  </si>
  <si>
    <t>"dtto rozmývání"330,66</t>
  </si>
  <si>
    <t>44</t>
  </si>
  <si>
    <t>784121015</t>
  </si>
  <si>
    <t>Rozmývání podkladu po oškrabání malby v místnostech výšky přes 5,00 m</t>
  </si>
  <si>
    <t>-638629202</t>
  </si>
  <si>
    <t>45</t>
  </si>
  <si>
    <t>784181105</t>
  </si>
  <si>
    <t>Penetrace podkladu jednonásobná základní akrylátová v místnostech výšky přes 5,00 m</t>
  </si>
  <si>
    <t>-1140744429</t>
  </si>
  <si>
    <t>"SDK stěny (z místností 208,221-bez benátského štuku)"</t>
  </si>
  <si>
    <t>561,382*0,05</t>
  </si>
  <si>
    <t>46</t>
  </si>
  <si>
    <t>784221105</t>
  </si>
  <si>
    <t>Malby z malířských směsí otěruvzdorných za sucha dvojnásobné, bílé za sucha otěruvzdorné dobře v místnostech výšky přes 5,00 m</t>
  </si>
  <si>
    <t>-483891215</t>
  </si>
  <si>
    <t>"dtto penetrace"589,451</t>
  </si>
  <si>
    <t>47</t>
  </si>
  <si>
    <t>784221153</t>
  </si>
  <si>
    <t>Malby z malířských směsí otěruvzdorných za sucha Příplatek k cenám dvojnásobných maleb na tónovacích automatech, v odstínu středně sytém</t>
  </si>
  <si>
    <t>-1234860516</t>
  </si>
  <si>
    <t>48</t>
  </si>
  <si>
    <t>784661103</t>
  </si>
  <si>
    <t>Dekorační techniky-imitace benátského štuku v místnostech výšky přes 3,80 do 5,00 m</t>
  </si>
  <si>
    <t>-1236374738</t>
  </si>
  <si>
    <t>"viz.nový stav-nová SDK stěna po podhled (ze strany foyerů)"</t>
  </si>
  <si>
    <t>"207"5,0*5,125-(2*2,5)</t>
  </si>
  <si>
    <t>"222"5,0*6,3-(2*2,5)</t>
  </si>
  <si>
    <t>47,125*0,05</t>
  </si>
  <si>
    <t>Práce a dodávky M</t>
  </si>
  <si>
    <t>21-M</t>
  </si>
  <si>
    <t>Elektromontáže</t>
  </si>
  <si>
    <t>49</t>
  </si>
  <si>
    <t>Elektro</t>
  </si>
  <si>
    <t>Celkové náklady na silnoproud a slaboproud-viz.samostatný rozpočet elektro</t>
  </si>
  <si>
    <t>64</t>
  </si>
  <si>
    <t>1148502493</t>
  </si>
  <si>
    <t>2017/022-01-2 - SO 02 - Stavební úpravy dle PBŘ 12/2016</t>
  </si>
  <si>
    <t>254318248</t>
  </si>
  <si>
    <t>"plochy dotčené rekonstrukcí"</t>
  </si>
  <si>
    <t>"1.pp-049 část,050a,051 část"2*4,05+5,8+1,5*4,5</t>
  </si>
  <si>
    <t>"1.np"2*(8,2*2+7,1*2)</t>
  </si>
  <si>
    <t>"přístupové plochy"20</t>
  </si>
  <si>
    <t>1717331202</t>
  </si>
  <si>
    <t>"1.pp-v napojení nových příček"3,6*6</t>
  </si>
  <si>
    <t>1253748918</t>
  </si>
  <si>
    <t>"1.pp"2,*2,1+1,5*2,1+0,9*1,97</t>
  </si>
  <si>
    <t>"1.np"10</t>
  </si>
  <si>
    <t>"ostatní potřebné plochy"20</t>
  </si>
  <si>
    <t>-1659914379</t>
  </si>
  <si>
    <t>"1.pp-doplnění po vybourané příčce"0,1*0,15*1,5</t>
  </si>
  <si>
    <t>949101111</t>
  </si>
  <si>
    <t>Lešení pomocné pracovní pro objekty pozemních staveb pro zatížení do 150 kg/m2, o výšce lešeňové podlahy do 1,9 m</t>
  </si>
  <si>
    <t>411573532</t>
  </si>
  <si>
    <t>"pro podhledy"5,5</t>
  </si>
  <si>
    <t>Náklady na doplnění stáv.ker.dlažby v místě vybourané příčky (rozsah cca 1m2) vč.přípravy podkladu,MTZ a dovávky dlažby,spárování,penetrace a soklíku</t>
  </si>
  <si>
    <t>-1798080172</t>
  </si>
  <si>
    <t>Poznámka k položce:
nová dlažba dle stávající</t>
  </si>
  <si>
    <t>Náklady na protipožární manžetu pro VZT potrubí 400x600mm prostupující přes SDK příčku tl.150mm-D+M</t>
  </si>
  <si>
    <t>-1321242667</t>
  </si>
  <si>
    <t>95-03</t>
  </si>
  <si>
    <t>Náklady na zapravení stáv.ker.obkladu v-2,25m v místě výměny oc.zárubně</t>
  </si>
  <si>
    <t>1066452408</t>
  </si>
  <si>
    <t>1219993873</t>
  </si>
  <si>
    <t>952901111</t>
  </si>
  <si>
    <t>-1556221113</t>
  </si>
  <si>
    <t>756062488</t>
  </si>
  <si>
    <t>"1.pp"3,6*1,5-(0,9*1,97)</t>
  </si>
  <si>
    <t>3,627*0,05</t>
  </si>
  <si>
    <t>968072455</t>
  </si>
  <si>
    <t>Vybourání kovových rámů oken s křídly, dveřních zárubní, vrat, stěn, ostění nebo obkladů dveřních zárubní, plochy do 2 m2</t>
  </si>
  <si>
    <t>-1232023433</t>
  </si>
  <si>
    <t>"1.np"</t>
  </si>
  <si>
    <t>"nové dveře 2ks"0,8*1,97*2</t>
  </si>
  <si>
    <t>"rezerva 1ks (upřesní investor při realizaci)"0,8*1,97</t>
  </si>
  <si>
    <t>"1.pp"</t>
  </si>
  <si>
    <t>0,9*1,97</t>
  </si>
  <si>
    <t>1144514132</t>
  </si>
  <si>
    <t>215065270</t>
  </si>
  <si>
    <t>-1011459653</t>
  </si>
  <si>
    <t>1,666*10 'Přepočtené koeficientem množství</t>
  </si>
  <si>
    <t>-191182599</t>
  </si>
  <si>
    <t>881886241</t>
  </si>
  <si>
    <t>7631114-02</t>
  </si>
  <si>
    <t>Příčka ze sádrokartonových desek s nosnou konstrukcí z jednoduchých ocelových profilů UW, CW dvojitě opláštěná deskami standardními A tl. 2 x 12,5 mm, EI 60, příčka tl. 125 mm, profil 75 TI tl. 75 mm, Rw 53 dB</t>
  </si>
  <si>
    <t>1654631646</t>
  </si>
  <si>
    <t>Poznámka k položce:
SDK desky odolné zvýšenému mechanickému namáhání (typ DFRIEH2 dle ČSN EN 520)-plný popis vitz.legenda materiálu v.č.01-07</t>
  </si>
  <si>
    <t>"viz.nový stav 01-07"</t>
  </si>
  <si>
    <t>3,6*(4,05+2,35)-(0,9*1,97*2)</t>
  </si>
  <si>
    <t>19,494*0,05</t>
  </si>
  <si>
    <t>304628810</t>
  </si>
  <si>
    <t>"dtto SDK příčka"20,469</t>
  </si>
  <si>
    <t>763431001</t>
  </si>
  <si>
    <t>Montáž podhledu minerálního včetně zavěšeného roštu viditelného s panely vyjímatelnými, velikosti panelů do 0,36 m2</t>
  </si>
  <si>
    <t>-1328511123</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</si>
  <si>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</si>
  <si>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"1.pp-doplnění nového podhledu po osazení SDK příček (cca 3m2)"3</t>
  </si>
  <si>
    <t>"čelo podhledu"2</t>
  </si>
  <si>
    <t>5,0*0,1</t>
  </si>
  <si>
    <t>36101768-01</t>
  </si>
  <si>
    <t>Suchá výstavba Minerální podhledy Kazety Stropní kazeta pro minerální podhled (600/600) mm</t>
  </si>
  <si>
    <t>348664677</t>
  </si>
  <si>
    <t>5,5*1,05 'Přepočtené koeficientem množství</t>
  </si>
  <si>
    <t>763431201</t>
  </si>
  <si>
    <t>Montáž podhledu minerálního napojení na stěnu lištou obvodovou</t>
  </si>
  <si>
    <t>-1078669058</t>
  </si>
  <si>
    <t>"1.pp-doplnění obvod.lišt-dle potřeby v místě nového podhledu"3</t>
  </si>
  <si>
    <t>"ve styku s novými SDK příčkami"(4,05+2,35)*2</t>
  </si>
  <si>
    <t>15,8*0,1</t>
  </si>
  <si>
    <t>763431801</t>
  </si>
  <si>
    <t>Demontáž podhledu minerálního na zavěšeném na roštu viditelném</t>
  </si>
  <si>
    <t>-938040621</t>
  </si>
  <si>
    <t xml:space="preserve">Poznámka k souboru cen:_x000D_
1. V cenách demontáže podhledu -1801 až -1821 jsou započteny náklady na kompletní demontáž podhledu, tj. nosné konstrukce i panelů. </t>
  </si>
  <si>
    <t>"1.pp-DMTZ stáv.podhledu pro odazení nových SDK příček"</t>
  </si>
  <si>
    <t>0,6*(4,05+2,35)</t>
  </si>
  <si>
    <t>195711178</t>
  </si>
  <si>
    <t>-269624118</t>
  </si>
  <si>
    <t>1-Vnitř.dř.dveře hl.pl.800/1970mm vč.oc.pož.zárubně s nátěrem,kování,vložk.zámek,samozavírač, typ EI 30 DP1-C-S,syst.GK-D+M(viz.truhlář)</t>
  </si>
  <si>
    <t>-663411224</t>
  </si>
  <si>
    <t>"viz.výpis truhlář 1"</t>
  </si>
  <si>
    <t>"nové dveře 2ks"2</t>
  </si>
  <si>
    <t>"rezerva 1ks (upřesní investor při realizaci)"1</t>
  </si>
  <si>
    <t>766691924</t>
  </si>
  <si>
    <t>Ostatní práce vyvěšení nebo zavěšení křídel s případným uložením a opětovným zavěšením po provedení stavebních změn plastových dveří s křídly otevíravými, plochy do 2 m2</t>
  </si>
  <si>
    <t>kus</t>
  </si>
  <si>
    <t>-1340612969</t>
  </si>
  <si>
    <t xml:space="preserve">Poznámka k souboru cen:_x000D_
1. Ceny -1931 a -1932 lze užít jen pro křídlo mající současně obě jmenované funkce. </t>
  </si>
  <si>
    <t>101-Doplnění stáv.dveř.křídla o elektromagnet 1ks-D+M není součástí stav.rozpočtu-viz.ELEKTRO</t>
  </si>
  <si>
    <t>409610380</t>
  </si>
  <si>
    <t>102-Oc.dveře protipož. hl.pl. oboustr.opláštěné 900/1970mm vč.oc.protipož.zárubně do SDK s nátěrem,kování,vložkový zámek,paniková klika,typ EI 30 DP1-C-S,syst.GK -D+M (viz.zámečník)</t>
  </si>
  <si>
    <t>1107636366</t>
  </si>
  <si>
    <t>103-Oc.dveře protipož. hl.pl. oboustr.opláštěné 900/1970mm vč.oc.protipož.zárubně do SDK s nátěrem,kování,vložkový zámek,paniková klika,typ EI 30 DP1-C-S,syst.GK -D+M (viz.zámečník)</t>
  </si>
  <si>
    <t>-1185813376</t>
  </si>
  <si>
    <t>3098636</t>
  </si>
  <si>
    <t>784121001</t>
  </si>
  <si>
    <t>Oškrabání malby v místnostech výšky do 3,80 m</t>
  </si>
  <si>
    <t>-1203191419</t>
  </si>
  <si>
    <t>"strop-skládaný podhled"0</t>
  </si>
  <si>
    <t>"stáv.stěny-po podhled"</t>
  </si>
  <si>
    <t>"049,050a,051"3,5*(7,92*2+4,05+2,425+2,35+2,2+3)</t>
  </si>
  <si>
    <t>"strop-bez úprav"0</t>
  </si>
  <si>
    <t>"stáv.stěny s měněnými dveřmi"</t>
  </si>
  <si>
    <t>"110-nad obkladem"(3,9-2,25)*4</t>
  </si>
  <si>
    <t>"111,130,chodba"3,9*(2,8+4+8,5+8,3)</t>
  </si>
  <si>
    <t>203,168*0,05</t>
  </si>
  <si>
    <t>784121011</t>
  </si>
  <si>
    <t>Rozmývání podkladu po oškrabání malby v místnostech výšky do 3,80 m</t>
  </si>
  <si>
    <t>1830165820</t>
  </si>
  <si>
    <t>"dtto oškrabání"213,326</t>
  </si>
  <si>
    <t>784181101</t>
  </si>
  <si>
    <t>Penetrace podkladu jednonásobná základní akrylátová v místnostech výšky do 3,80 m</t>
  </si>
  <si>
    <t>1175782997</t>
  </si>
  <si>
    <t>"dtto SDK příčky"20,469*2</t>
  </si>
  <si>
    <t>"stáv.stěny (dtto oškrabání)"213,326</t>
  </si>
  <si>
    <t>784221101</t>
  </si>
  <si>
    <t>Malby z malířských směsí otěruvzdorných za sucha dvojnásobné, bílé za sucha otěruvzdorné dobře v místnostech výšky do 3,80 m</t>
  </si>
  <si>
    <t>-770166716</t>
  </si>
  <si>
    <t>"dtto penetrace"254,264</t>
  </si>
  <si>
    <t>1174969561</t>
  </si>
  <si>
    <t>2017/022-01-VON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</si>
  <si>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</si>
  <si>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</si>
  <si>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</si>
  <si>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</si>
  <si>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</si>
  <si>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</si>
  <si>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VRN</t>
  </si>
  <si>
    <t>Vedlejší rozpočtové náklady</t>
  </si>
  <si>
    <t>VRN1</t>
  </si>
  <si>
    <t>Průzkumné, geodetické a projektové práce</t>
  </si>
  <si>
    <t>011503000</t>
  </si>
  <si>
    <t>Průzkumné, geodetické a projektové práce průzkumné práce stavební průzkum bez rozlišení</t>
  </si>
  <si>
    <t>1024</t>
  </si>
  <si>
    <t>331491333</t>
  </si>
  <si>
    <t>Poznámka k položce:
Zahrnuje  určení průběhu nadzemního nebo podzemního stávajícího i plánovaného vedení, zaměření stávajícího objektu,ověření konstrukce dělících stěn.</t>
  </si>
  <si>
    <t>013254000</t>
  </si>
  <si>
    <t>Průzkumné, geodetické a projektové práce projektové práce dokumentace stavby (výkresová a textová) skutečného provedení stavby</t>
  </si>
  <si>
    <t>-1239180060</t>
  </si>
  <si>
    <t xml:space="preserve">Poznámka k položce:
Dokumentace skutečného provedení bude provedena podle následujících zásad:
Do projektové dokumentace pro provedení stavby všech stavebních objektů a provozních souborů budou zřetelně vyznačeny všechny změny, k nimž došlo v průběhu zhotovení díla.
Ty části projektové dokumentace pro provedení stavby, u kterých nedošlo k žádným změnám, budou označeny nápisem """"beze změn"""".
Každý výkres dokumentace skutečného provedení stavby bude opatřen jménem a příjmením osoby, která změny zakreslila, jejím podpisem a razítkem zhotovitele.
U výkresů obsahujících změnu proti projektu pro provedení stavby bude přiložen i doklad, ze kterého bude vyplývat projednání změny s odpovědnou osobou objednatele a její souhlasné stanovisko.
Projektovou dokumentace skutečného provedení, se zakreslením změn, 2x v tištěné podobě, 1x v digitální podobě, která bude vytvořena ve formátu vektorové CAD grafiky DGN (BENTLEY MicroStation), DWG (AutoCAD Graphics Autodesk) a/nebo DXF (Data eXchange File). Textové části je možno vytvářet ve formátech RTF (Rich Text File) nebo DOC (Microsoft Word).
DLE SMLOUVY O DÍLO.
</t>
  </si>
  <si>
    <t>VRN3</t>
  </si>
  <si>
    <t>Zařízení staveniště</t>
  </si>
  <si>
    <t>032002000</t>
  </si>
  <si>
    <t>Hlavní tituly průvodních činností a nákladů zařízení staveniště vybavení staveniště</t>
  </si>
  <si>
    <t>-1728093162</t>
  </si>
  <si>
    <t xml:space="preserve">Poznámka k položce:
Náklady na zřízení, demontáž a opotřebení nebo pronájem stavebních buněk (na kanceláře, stavební sklady, mobilní WC, umývárny, sprchy, apod.) Náleží sem i případy, kdy jsou pro tyto účely přizpůsobeny stávající objekty.
</t>
  </si>
  <si>
    <t>032903000</t>
  </si>
  <si>
    <t>Zařízení staveniště vybavení staveniště náklady na provoz a údržbu vybavení staveniště</t>
  </si>
  <si>
    <t>-854725003</t>
  </si>
  <si>
    <t>Poznámka k položce:
Úklid staveniště po dobu realizace díla a před protokolárním předáním a převzetím díla.
Provádění denního hrubého úklidu, po skončení prací každé z etap, případně části provedení čistého úklidu mokrou cestou.
Provedení opatření proti vnikání prachu, nečistot a nadměrného hluku souvisejícího se stavbou do okolí.</t>
  </si>
  <si>
    <t>034002000</t>
  </si>
  <si>
    <t>Hlavní tituly průvodních činností a nákladů zařízení staveniště zabezpečení staveniště</t>
  </si>
  <si>
    <t>-1946458820</t>
  </si>
  <si>
    <t>034103000</t>
  </si>
  <si>
    <t>Zařízení staveniště zabezpečení staveniště energie pro zařízení staveniště</t>
  </si>
  <si>
    <t>187800076</t>
  </si>
  <si>
    <t xml:space="preserve">Poznámka k položce:
Náklady na připojení zařízení staveniště na inženýrské sítě (elektro,voda,kanalizace, apod.) včetně elektroměrů, vodoměrů aj. a zřízení požadovaných odběrných míst, včetně nákladů na případné související výkopy. Zahrnuje i náklady na odebírané energie.
</t>
  </si>
  <si>
    <t>034403000</t>
  </si>
  <si>
    <t>Zařízení staveniště zabezpečení staveniště dopravní značení na staveništi</t>
  </si>
  <si>
    <t>608775638</t>
  </si>
  <si>
    <t>Poznámka k položce:
Zajištění dopravního značení k dopravním omezením, jejich údržba, přemísťování po dobu realizace díla a následné odstranění po předání díla.</t>
  </si>
  <si>
    <t>034503000</t>
  </si>
  <si>
    <t>Zařízení staveniště zabezpečení staveniště informační tabule</t>
  </si>
  <si>
    <t>1717673088</t>
  </si>
  <si>
    <t>Poznámka k položce:
Informační tabule (velikost, vzhled a umístění) dle vzoru - viz obchodní podmínky</t>
  </si>
  <si>
    <t>039103000</t>
  </si>
  <si>
    <t>Zařízení staveniště zrušení zařízení staveniště rozebrání, bourání a odvoz</t>
  </si>
  <si>
    <t>442841135</t>
  </si>
  <si>
    <t>Poznámka k položce:
Odstranění objektů zařízení staveniště včetně přípojek energií a jejich odvoz. Položka zahrnuje i náklady na úpravu povrchů po odstranění zařízení staveniště a úklid ploch, na kterých bylo zařízení staveniště provozováno.</t>
  </si>
  <si>
    <t>039203000</t>
  </si>
  <si>
    <t>Zařízení staveniště zrušení zařízení staveniště úprava terénu</t>
  </si>
  <si>
    <t>-238613628</t>
  </si>
  <si>
    <t>VRN4</t>
  </si>
  <si>
    <t>Inženýrská činnost</t>
  </si>
  <si>
    <t>042503000</t>
  </si>
  <si>
    <t>Inženýrská činnost posudky plán BOZP na staveništi</t>
  </si>
  <si>
    <t>1204613446</t>
  </si>
  <si>
    <t>Poznámka k položce:
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</si>
  <si>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045002000</t>
  </si>
  <si>
    <t>Hlavní tituly průvodních činností a nákladů inženýrská činnost kompletační a koordinační činnost</t>
  </si>
  <si>
    <t>-1259625244</t>
  </si>
  <si>
    <t xml:space="preserve">Poznámka k položce:
Jedná se o zajišťování:
* činností souvisejících se zakázkou-tj.účastí všech zainteresovaných osob ve všech fázích přípravy,realizace i dokončení zakázky,komplexního vyzkoušení a měření, odstranění vad díla podléhajících záruční lhůtě.
* poradenství (technická pomoc,aj.)
* podkladů (výkresů,rozpočtů,posudků,zkoušek,protokolů apod.)včetně zakreslování změn do výkresů, ke kterým došlo v průběhu výstavby.
* účasti zástupců zainteresovaných stran na jednáních,zkouškách,odevzdávání a přebírání konstrukcí,objektů a celků.
* kontroly činností na staveništi,výše uvedených činností i souvisejících správních činností.
Předání záručních listů, popř. návodů k obsluze v českém jazyce.
Zajištění a předání atestů a dokladů o požadovaných vlastnostech výrobků k předání předmětu veřejné zakázky ( vč.případných prohlášení o shodě dle zákona č. 22/1997 Sb. O technických požadavcích na výrobky).
Zajištění a provedení všech nutných zkoušek dle norem ČSN případně jiných norem, revizí vztahujících se k prováděnému předmětu veřejné zakázky, vč. pořízení protokolů.
Oznámení zahájení stavebních prací správcům sítí před zahájením prací v souladu s projektovou dokumentací, platnými rozhodnutími a vyjádřeními.
Předložení dokladů o nezávadném zneškodňování odpadu.
Zpracování provozního řádu budovy.
ROZSAH JE DÁN SMLUVNÍMI PODMÍNKAMI.
"
</t>
  </si>
  <si>
    <t>VRN5</t>
  </si>
  <si>
    <t>Finanční náklady</t>
  </si>
  <si>
    <t>052002000</t>
  </si>
  <si>
    <t>Hlavní tituly průvodních činností a nákladů finanční náklady finanční rezerva</t>
  </si>
  <si>
    <t>-747550686</t>
  </si>
  <si>
    <t>Poznámka k položce:
Rezerva je stanovena na 70 000,- Kč (bez DPH).</t>
  </si>
  <si>
    <t>VRN7</t>
  </si>
  <si>
    <t>Provozní vlivy</t>
  </si>
  <si>
    <t>071002000</t>
  </si>
  <si>
    <t>Hlavní tituly průvodních činností a nákladů provozní vlivy provoz investora, třetích osob</t>
  </si>
  <si>
    <t>-433381608</t>
  </si>
  <si>
    <t xml:space="preserve">Poznámka k položce:
Náklady na ztížené provádění stavebních prací v důsledku nepřerušeného provozu na staveništi nebo v případech nepřerušeného provozu v objektech v nichž se stavební práce provádí. Náklady na provizorní oddělení stavebních prací od provozu objektu.				
</t>
  </si>
  <si>
    <t>073002000</t>
  </si>
  <si>
    <t>Hlavní tituly průvodních činností a nákladů provozní vlivy ztížený pohyb vozidel v centrech měst</t>
  </si>
  <si>
    <t>236628910</t>
  </si>
  <si>
    <t>Poznámka k položce:
Projednání a zajištění případného zvláštního užívání komunikací a užívání veřejných ploch včetně úhrady vyměřených poplatků a nájemného.
Náklady a poplatky spojené s užíváním veřejných ploch a prostranství, zábory vč.vyřízení potřebných dokladů na příslušných úřadech pokud jsou stavebními pracemi nebo souvisejícími činnostmi dotčeny, a to včetně užívání ploch v souvislosti s uložením stavebního materiálu nebo stavebního odpadu.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</si>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</sst>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2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9"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2" fillId="0" borderId="0" xfId="0" applyFont="1" applyAlignment="1" applyProtection="1">
      <alignment vertical="center" wrapText="1"/>
    </xf>
    <xf numFmtId="0" fontId="0" fillId="0" borderId="18" xfId="0" applyFont="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42" fillId="0" borderId="0" xfId="0" applyFont="1" applyBorder="1" applyAlignment="1" applyProtection="1">
      <alignment vertical="center" wrapText="1"/>
    </xf>
    <xf numFmtId="167" fontId="0" fillId="4" borderId="28" xfId="0" applyNumberFormat="1" applyFont="1" applyFill="1" applyBorder="1" applyAlignment="1" applyProtection="1">
      <alignment vertical="center"/>
      <protection locked="0"/>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0" fillId="0" borderId="0" xfId="0" applyFont="1" applyAlignment="1" applyProtection="1">
      <alignment horizontal="left" vertical="center" wrapText="1"/>
    </xf>
    <xf numFmtId="0" fontId="0" fillId="0" borderId="0" xfId="0" applyFont="1" applyAlignment="1" applyProtection="1">
      <alignment vertical="center"/>
    </xf>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34" fillId="3" borderId="0" xfId="1" applyFont="1" applyFill="1" applyAlignment="1">
      <alignment vertical="center"/>
    </xf>
    <xf numFmtId="0" fontId="20" fillId="0" borderId="0" xfId="0" applyFont="1" applyAlignment="1" applyProtection="1">
      <alignment horizontal="left" vertical="center"/>
    </xf>
    <xf numFmtId="0" fontId="45" fillId="0" borderId="1" xfId="0" applyFont="1" applyBorder="1" applyAlignment="1" applyProtection="1">
      <alignment horizontal="center"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wrapText="1"/>
      <protection locked="0"/>
    </xf>
    <xf numFmtId="49" fontId="47" fillId="0" borderId="1" xfId="0" applyNumberFormat="1" applyFont="1" applyBorder="1" applyAlignment="1" applyProtection="1">
      <alignment horizontal="left" vertical="center" wrapText="1"/>
      <protection locked="0"/>
    </xf>
    <xf numFmtId="0" fontId="45" fillId="0" borderId="1" xfId="0" applyFont="1" applyBorder="1" applyAlignment="1" applyProtection="1">
      <alignment horizontal="center" vertical="center"/>
      <protection locked="0"/>
    </xf>
    <xf numFmtId="0" fontId="46" fillId="0" borderId="34" xfId="0" applyFont="1" applyBorder="1" applyAlignment="1" applyProtection="1">
      <alignment horizontal="left"/>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98"/>
      <c r="AS2" s="398"/>
      <c r="AT2" s="398"/>
      <c r="AU2" s="398"/>
      <c r="AV2" s="398"/>
      <c r="AW2" s="398"/>
      <c r="AX2" s="398"/>
      <c r="AY2" s="398"/>
      <c r="AZ2" s="398"/>
      <c r="BA2" s="398"/>
      <c r="BB2" s="398"/>
      <c r="BC2" s="398"/>
      <c r="BD2" s="398"/>
      <c r="BE2" s="398"/>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2" t="s">
        <v>16</v>
      </c>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0"/>
      <c r="AQ5" s="32"/>
      <c r="BE5" s="370" t="s">
        <v>17</v>
      </c>
      <c r="BS5" s="25" t="s">
        <v>8</v>
      </c>
    </row>
    <row r="6" spans="1:74" ht="36.950000000000003" customHeight="1">
      <c r="B6" s="29"/>
      <c r="C6" s="30"/>
      <c r="D6" s="37" t="s">
        <v>18</v>
      </c>
      <c r="E6" s="30"/>
      <c r="F6" s="30"/>
      <c r="G6" s="30"/>
      <c r="H6" s="30"/>
      <c r="I6" s="30"/>
      <c r="J6" s="30"/>
      <c r="K6" s="374" t="s">
        <v>19</v>
      </c>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30"/>
      <c r="AQ6" s="32"/>
      <c r="BE6" s="371"/>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23</v>
      </c>
      <c r="AO7" s="30"/>
      <c r="AP7" s="30"/>
      <c r="AQ7" s="32"/>
      <c r="BE7" s="371"/>
      <c r="BS7" s="25" t="s">
        <v>8</v>
      </c>
    </row>
    <row r="8" spans="1:74" ht="14.45" customHeight="1">
      <c r="B8" s="29"/>
      <c r="C8" s="30"/>
      <c r="D8" s="38"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26</v>
      </c>
      <c r="AL8" s="30"/>
      <c r="AM8" s="30"/>
      <c r="AN8" s="39" t="s">
        <v>27</v>
      </c>
      <c r="AO8" s="30"/>
      <c r="AP8" s="30"/>
      <c r="AQ8" s="32"/>
      <c r="BE8" s="371"/>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1"/>
      <c r="BS9" s="25" t="s">
        <v>8</v>
      </c>
    </row>
    <row r="10" spans="1:74" ht="14.45" customHeight="1">
      <c r="B10" s="29"/>
      <c r="C10" s="30"/>
      <c r="D10" s="38" t="s">
        <v>28</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29</v>
      </c>
      <c r="AL10" s="30"/>
      <c r="AM10" s="30"/>
      <c r="AN10" s="36" t="s">
        <v>23</v>
      </c>
      <c r="AO10" s="30"/>
      <c r="AP10" s="30"/>
      <c r="AQ10" s="32"/>
      <c r="BE10" s="371"/>
      <c r="BS10" s="25" t="s">
        <v>8</v>
      </c>
    </row>
    <row r="11" spans="1:74" ht="18.399999999999999" customHeight="1">
      <c r="B11" s="29"/>
      <c r="C11" s="30"/>
      <c r="D11" s="30"/>
      <c r="E11" s="36" t="s">
        <v>25</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23</v>
      </c>
      <c r="AO11" s="30"/>
      <c r="AP11" s="30"/>
      <c r="AQ11" s="32"/>
      <c r="BE11" s="371"/>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1"/>
      <c r="BS12" s="25" t="s">
        <v>8</v>
      </c>
    </row>
    <row r="13" spans="1:74" ht="14.45"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29</v>
      </c>
      <c r="AL13" s="30"/>
      <c r="AM13" s="30"/>
      <c r="AN13" s="40" t="s">
        <v>32</v>
      </c>
      <c r="AO13" s="30"/>
      <c r="AP13" s="30"/>
      <c r="AQ13" s="32"/>
      <c r="BE13" s="371"/>
      <c r="BS13" s="25" t="s">
        <v>8</v>
      </c>
    </row>
    <row r="14" spans="1:74" ht="15">
      <c r="B14" s="29"/>
      <c r="C14" s="30"/>
      <c r="D14" s="30"/>
      <c r="E14" s="375" t="s">
        <v>32</v>
      </c>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8" t="s">
        <v>30</v>
      </c>
      <c r="AL14" s="30"/>
      <c r="AM14" s="30"/>
      <c r="AN14" s="40" t="s">
        <v>32</v>
      </c>
      <c r="AO14" s="30"/>
      <c r="AP14" s="30"/>
      <c r="AQ14" s="32"/>
      <c r="BE14" s="371"/>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1"/>
      <c r="BS15" s="25" t="s">
        <v>6</v>
      </c>
    </row>
    <row r="16" spans="1:74" ht="14.45"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29</v>
      </c>
      <c r="AL16" s="30"/>
      <c r="AM16" s="30"/>
      <c r="AN16" s="36" t="s">
        <v>34</v>
      </c>
      <c r="AO16" s="30"/>
      <c r="AP16" s="30"/>
      <c r="AQ16" s="32"/>
      <c r="BE16" s="371"/>
      <c r="BS16" s="25" t="s">
        <v>6</v>
      </c>
    </row>
    <row r="17" spans="2:71" ht="18.399999999999999" customHeight="1">
      <c r="B17" s="29"/>
      <c r="C17" s="30"/>
      <c r="D17" s="30"/>
      <c r="E17" s="36" t="s">
        <v>35</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36</v>
      </c>
      <c r="AO17" s="30"/>
      <c r="AP17" s="30"/>
      <c r="AQ17" s="32"/>
      <c r="BE17" s="371"/>
      <c r="BS17" s="25" t="s">
        <v>37</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1"/>
      <c r="BS18" s="25" t="s">
        <v>8</v>
      </c>
    </row>
    <row r="19" spans="2:71" ht="14.45" customHeight="1">
      <c r="B19" s="29"/>
      <c r="C19" s="30"/>
      <c r="D19" s="38" t="s">
        <v>38</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1"/>
      <c r="BS19" s="25" t="s">
        <v>8</v>
      </c>
    </row>
    <row r="20" spans="2:71" ht="48.75" customHeight="1">
      <c r="B20" s="29"/>
      <c r="C20" s="30"/>
      <c r="D20" s="30"/>
      <c r="E20" s="377" t="s">
        <v>39</v>
      </c>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0"/>
      <c r="AP20" s="30"/>
      <c r="AQ20" s="32"/>
      <c r="BE20" s="371"/>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1"/>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1"/>
    </row>
    <row r="23" spans="2:71" s="1" customFormat="1" ht="25.9" customHeight="1">
      <c r="B23" s="42"/>
      <c r="C23" s="43"/>
      <c r="D23" s="44" t="s">
        <v>40</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8">
        <f>ROUND(AG51,2)</f>
        <v>70000</v>
      </c>
      <c r="AL23" s="379"/>
      <c r="AM23" s="379"/>
      <c r="AN23" s="379"/>
      <c r="AO23" s="379"/>
      <c r="AP23" s="43"/>
      <c r="AQ23" s="46"/>
      <c r="BE23" s="371"/>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1"/>
    </row>
    <row r="25" spans="2:71" s="1" customFormat="1">
      <c r="B25" s="42"/>
      <c r="C25" s="43"/>
      <c r="D25" s="43"/>
      <c r="E25" s="43"/>
      <c r="F25" s="43"/>
      <c r="G25" s="43"/>
      <c r="H25" s="43"/>
      <c r="I25" s="43"/>
      <c r="J25" s="43"/>
      <c r="K25" s="43"/>
      <c r="L25" s="380" t="s">
        <v>41</v>
      </c>
      <c r="M25" s="380"/>
      <c r="N25" s="380"/>
      <c r="O25" s="380"/>
      <c r="P25" s="43"/>
      <c r="Q25" s="43"/>
      <c r="R25" s="43"/>
      <c r="S25" s="43"/>
      <c r="T25" s="43"/>
      <c r="U25" s="43"/>
      <c r="V25" s="43"/>
      <c r="W25" s="380" t="s">
        <v>42</v>
      </c>
      <c r="X25" s="380"/>
      <c r="Y25" s="380"/>
      <c r="Z25" s="380"/>
      <c r="AA25" s="380"/>
      <c r="AB25" s="380"/>
      <c r="AC25" s="380"/>
      <c r="AD25" s="380"/>
      <c r="AE25" s="380"/>
      <c r="AF25" s="43"/>
      <c r="AG25" s="43"/>
      <c r="AH25" s="43"/>
      <c r="AI25" s="43"/>
      <c r="AJ25" s="43"/>
      <c r="AK25" s="380" t="s">
        <v>43</v>
      </c>
      <c r="AL25" s="380"/>
      <c r="AM25" s="380"/>
      <c r="AN25" s="380"/>
      <c r="AO25" s="380"/>
      <c r="AP25" s="43"/>
      <c r="AQ25" s="46"/>
      <c r="BE25" s="371"/>
    </row>
    <row r="26" spans="2:71" s="2" customFormat="1" ht="14.45" customHeight="1">
      <c r="B26" s="48"/>
      <c r="C26" s="49"/>
      <c r="D26" s="50" t="s">
        <v>44</v>
      </c>
      <c r="E26" s="49"/>
      <c r="F26" s="50" t="s">
        <v>45</v>
      </c>
      <c r="G26" s="49"/>
      <c r="H26" s="49"/>
      <c r="I26" s="49"/>
      <c r="J26" s="49"/>
      <c r="K26" s="49"/>
      <c r="L26" s="381">
        <v>0.21</v>
      </c>
      <c r="M26" s="382"/>
      <c r="N26" s="382"/>
      <c r="O26" s="382"/>
      <c r="P26" s="49"/>
      <c r="Q26" s="49"/>
      <c r="R26" s="49"/>
      <c r="S26" s="49"/>
      <c r="T26" s="49"/>
      <c r="U26" s="49"/>
      <c r="V26" s="49"/>
      <c r="W26" s="383">
        <f>ROUND(AZ51,2)</f>
        <v>70000</v>
      </c>
      <c r="X26" s="382"/>
      <c r="Y26" s="382"/>
      <c r="Z26" s="382"/>
      <c r="AA26" s="382"/>
      <c r="AB26" s="382"/>
      <c r="AC26" s="382"/>
      <c r="AD26" s="382"/>
      <c r="AE26" s="382"/>
      <c r="AF26" s="49"/>
      <c r="AG26" s="49"/>
      <c r="AH26" s="49"/>
      <c r="AI26" s="49"/>
      <c r="AJ26" s="49"/>
      <c r="AK26" s="383">
        <f>ROUND(AV51,2)</f>
        <v>14700</v>
      </c>
      <c r="AL26" s="382"/>
      <c r="AM26" s="382"/>
      <c r="AN26" s="382"/>
      <c r="AO26" s="382"/>
      <c r="AP26" s="49"/>
      <c r="AQ26" s="51"/>
      <c r="BE26" s="371"/>
    </row>
    <row r="27" spans="2:71" s="2" customFormat="1" ht="14.45" customHeight="1">
      <c r="B27" s="48"/>
      <c r="C27" s="49"/>
      <c r="D27" s="49"/>
      <c r="E27" s="49"/>
      <c r="F27" s="50" t="s">
        <v>46</v>
      </c>
      <c r="G27" s="49"/>
      <c r="H27" s="49"/>
      <c r="I27" s="49"/>
      <c r="J27" s="49"/>
      <c r="K27" s="49"/>
      <c r="L27" s="381">
        <v>0.15</v>
      </c>
      <c r="M27" s="382"/>
      <c r="N27" s="382"/>
      <c r="O27" s="382"/>
      <c r="P27" s="49"/>
      <c r="Q27" s="49"/>
      <c r="R27" s="49"/>
      <c r="S27" s="49"/>
      <c r="T27" s="49"/>
      <c r="U27" s="49"/>
      <c r="V27" s="49"/>
      <c r="W27" s="383">
        <f>ROUND(BA51,2)</f>
        <v>0</v>
      </c>
      <c r="X27" s="382"/>
      <c r="Y27" s="382"/>
      <c r="Z27" s="382"/>
      <c r="AA27" s="382"/>
      <c r="AB27" s="382"/>
      <c r="AC27" s="382"/>
      <c r="AD27" s="382"/>
      <c r="AE27" s="382"/>
      <c r="AF27" s="49"/>
      <c r="AG27" s="49"/>
      <c r="AH27" s="49"/>
      <c r="AI27" s="49"/>
      <c r="AJ27" s="49"/>
      <c r="AK27" s="383">
        <f>ROUND(AW51,2)</f>
        <v>0</v>
      </c>
      <c r="AL27" s="382"/>
      <c r="AM27" s="382"/>
      <c r="AN27" s="382"/>
      <c r="AO27" s="382"/>
      <c r="AP27" s="49"/>
      <c r="AQ27" s="51"/>
      <c r="BE27" s="371"/>
    </row>
    <row r="28" spans="2:71" s="2" customFormat="1" ht="14.45" hidden="1" customHeight="1">
      <c r="B28" s="48"/>
      <c r="C28" s="49"/>
      <c r="D28" s="49"/>
      <c r="E28" s="49"/>
      <c r="F28" s="50" t="s">
        <v>47</v>
      </c>
      <c r="G28" s="49"/>
      <c r="H28" s="49"/>
      <c r="I28" s="49"/>
      <c r="J28" s="49"/>
      <c r="K28" s="49"/>
      <c r="L28" s="381">
        <v>0.21</v>
      </c>
      <c r="M28" s="382"/>
      <c r="N28" s="382"/>
      <c r="O28" s="382"/>
      <c r="P28" s="49"/>
      <c r="Q28" s="49"/>
      <c r="R28" s="49"/>
      <c r="S28" s="49"/>
      <c r="T28" s="49"/>
      <c r="U28" s="49"/>
      <c r="V28" s="49"/>
      <c r="W28" s="383">
        <f>ROUND(BB51,2)</f>
        <v>0</v>
      </c>
      <c r="X28" s="382"/>
      <c r="Y28" s="382"/>
      <c r="Z28" s="382"/>
      <c r="AA28" s="382"/>
      <c r="AB28" s="382"/>
      <c r="AC28" s="382"/>
      <c r="AD28" s="382"/>
      <c r="AE28" s="382"/>
      <c r="AF28" s="49"/>
      <c r="AG28" s="49"/>
      <c r="AH28" s="49"/>
      <c r="AI28" s="49"/>
      <c r="AJ28" s="49"/>
      <c r="AK28" s="383">
        <v>0</v>
      </c>
      <c r="AL28" s="382"/>
      <c r="AM28" s="382"/>
      <c r="AN28" s="382"/>
      <c r="AO28" s="382"/>
      <c r="AP28" s="49"/>
      <c r="AQ28" s="51"/>
      <c r="BE28" s="371"/>
    </row>
    <row r="29" spans="2:71" s="2" customFormat="1" ht="14.45" hidden="1" customHeight="1">
      <c r="B29" s="48"/>
      <c r="C29" s="49"/>
      <c r="D29" s="49"/>
      <c r="E29" s="49"/>
      <c r="F29" s="50" t="s">
        <v>48</v>
      </c>
      <c r="G29" s="49"/>
      <c r="H29" s="49"/>
      <c r="I29" s="49"/>
      <c r="J29" s="49"/>
      <c r="K29" s="49"/>
      <c r="L29" s="381">
        <v>0.15</v>
      </c>
      <c r="M29" s="382"/>
      <c r="N29" s="382"/>
      <c r="O29" s="382"/>
      <c r="P29" s="49"/>
      <c r="Q29" s="49"/>
      <c r="R29" s="49"/>
      <c r="S29" s="49"/>
      <c r="T29" s="49"/>
      <c r="U29" s="49"/>
      <c r="V29" s="49"/>
      <c r="W29" s="383">
        <f>ROUND(BC51,2)</f>
        <v>0</v>
      </c>
      <c r="X29" s="382"/>
      <c r="Y29" s="382"/>
      <c r="Z29" s="382"/>
      <c r="AA29" s="382"/>
      <c r="AB29" s="382"/>
      <c r="AC29" s="382"/>
      <c r="AD29" s="382"/>
      <c r="AE29" s="382"/>
      <c r="AF29" s="49"/>
      <c r="AG29" s="49"/>
      <c r="AH29" s="49"/>
      <c r="AI29" s="49"/>
      <c r="AJ29" s="49"/>
      <c r="AK29" s="383">
        <v>0</v>
      </c>
      <c r="AL29" s="382"/>
      <c r="AM29" s="382"/>
      <c r="AN29" s="382"/>
      <c r="AO29" s="382"/>
      <c r="AP29" s="49"/>
      <c r="AQ29" s="51"/>
      <c r="BE29" s="371"/>
    </row>
    <row r="30" spans="2:71" s="2" customFormat="1" ht="14.45" hidden="1" customHeight="1">
      <c r="B30" s="48"/>
      <c r="C30" s="49"/>
      <c r="D30" s="49"/>
      <c r="E30" s="49"/>
      <c r="F30" s="50" t="s">
        <v>49</v>
      </c>
      <c r="G30" s="49"/>
      <c r="H30" s="49"/>
      <c r="I30" s="49"/>
      <c r="J30" s="49"/>
      <c r="K30" s="49"/>
      <c r="L30" s="381">
        <v>0</v>
      </c>
      <c r="M30" s="382"/>
      <c r="N30" s="382"/>
      <c r="O30" s="382"/>
      <c r="P30" s="49"/>
      <c r="Q30" s="49"/>
      <c r="R30" s="49"/>
      <c r="S30" s="49"/>
      <c r="T30" s="49"/>
      <c r="U30" s="49"/>
      <c r="V30" s="49"/>
      <c r="W30" s="383">
        <f>ROUND(BD51,2)</f>
        <v>0</v>
      </c>
      <c r="X30" s="382"/>
      <c r="Y30" s="382"/>
      <c r="Z30" s="382"/>
      <c r="AA30" s="382"/>
      <c r="AB30" s="382"/>
      <c r="AC30" s="382"/>
      <c r="AD30" s="382"/>
      <c r="AE30" s="382"/>
      <c r="AF30" s="49"/>
      <c r="AG30" s="49"/>
      <c r="AH30" s="49"/>
      <c r="AI30" s="49"/>
      <c r="AJ30" s="49"/>
      <c r="AK30" s="383">
        <v>0</v>
      </c>
      <c r="AL30" s="382"/>
      <c r="AM30" s="382"/>
      <c r="AN30" s="382"/>
      <c r="AO30" s="382"/>
      <c r="AP30" s="49"/>
      <c r="AQ30" s="51"/>
      <c r="BE30" s="371"/>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1"/>
    </row>
    <row r="32" spans="2:71" s="1" customFormat="1" ht="25.9" customHeight="1">
      <c r="B32" s="42"/>
      <c r="C32" s="52"/>
      <c r="D32" s="53" t="s">
        <v>50</v>
      </c>
      <c r="E32" s="54"/>
      <c r="F32" s="54"/>
      <c r="G32" s="54"/>
      <c r="H32" s="54"/>
      <c r="I32" s="54"/>
      <c r="J32" s="54"/>
      <c r="K32" s="54"/>
      <c r="L32" s="54"/>
      <c r="M32" s="54"/>
      <c r="N32" s="54"/>
      <c r="O32" s="54"/>
      <c r="P32" s="54"/>
      <c r="Q32" s="54"/>
      <c r="R32" s="54"/>
      <c r="S32" s="54"/>
      <c r="T32" s="55" t="s">
        <v>51</v>
      </c>
      <c r="U32" s="54"/>
      <c r="V32" s="54"/>
      <c r="W32" s="54"/>
      <c r="X32" s="388" t="s">
        <v>52</v>
      </c>
      <c r="Y32" s="389"/>
      <c r="Z32" s="389"/>
      <c r="AA32" s="389"/>
      <c r="AB32" s="389"/>
      <c r="AC32" s="54"/>
      <c r="AD32" s="54"/>
      <c r="AE32" s="54"/>
      <c r="AF32" s="54"/>
      <c r="AG32" s="54"/>
      <c r="AH32" s="54"/>
      <c r="AI32" s="54"/>
      <c r="AJ32" s="54"/>
      <c r="AK32" s="390">
        <f>SUM(AK23:AK30)</f>
        <v>84700</v>
      </c>
      <c r="AL32" s="389"/>
      <c r="AM32" s="389"/>
      <c r="AN32" s="389"/>
      <c r="AO32" s="391"/>
      <c r="AP32" s="52"/>
      <c r="AQ32" s="56"/>
      <c r="BE32" s="371"/>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53</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2017/022</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402" t="str">
        <f>K6</f>
        <v>Kroměříž-Rekonstrukce domu kultury</v>
      </c>
      <c r="M42" s="403"/>
      <c r="N42" s="403"/>
      <c r="O42" s="403"/>
      <c r="P42" s="403"/>
      <c r="Q42" s="403"/>
      <c r="R42" s="403"/>
      <c r="S42" s="403"/>
      <c r="T42" s="403"/>
      <c r="U42" s="403"/>
      <c r="V42" s="403"/>
      <c r="W42" s="403"/>
      <c r="X42" s="403"/>
      <c r="Y42" s="403"/>
      <c r="Z42" s="403"/>
      <c r="AA42" s="403"/>
      <c r="AB42" s="403"/>
      <c r="AC42" s="403"/>
      <c r="AD42" s="403"/>
      <c r="AE42" s="403"/>
      <c r="AF42" s="403"/>
      <c r="AG42" s="403"/>
      <c r="AH42" s="403"/>
      <c r="AI42" s="403"/>
      <c r="AJ42" s="403"/>
      <c r="AK42" s="403"/>
      <c r="AL42" s="403"/>
      <c r="AM42" s="403"/>
      <c r="AN42" s="403"/>
      <c r="AO42" s="403"/>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ht="15">
      <c r="B44" s="42"/>
      <c r="C44" s="66" t="s">
        <v>24</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26</v>
      </c>
      <c r="AJ44" s="64"/>
      <c r="AK44" s="64"/>
      <c r="AL44" s="64"/>
      <c r="AM44" s="404" t="str">
        <f>IF(AN8= "","",AN8)</f>
        <v>22.4.2017</v>
      </c>
      <c r="AN44" s="404"/>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ht="15">
      <c r="B46" s="42"/>
      <c r="C46" s="66" t="s">
        <v>28</v>
      </c>
      <c r="D46" s="64"/>
      <c r="E46" s="64"/>
      <c r="F46" s="64"/>
      <c r="G46" s="64"/>
      <c r="H46" s="64"/>
      <c r="I46" s="64"/>
      <c r="J46" s="64"/>
      <c r="K46" s="64"/>
      <c r="L46" s="67" t="str">
        <f>IF(E11= "","",E11)</f>
        <v xml:space="preserve"> </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405" t="str">
        <f>IF(E17="","",E17)</f>
        <v xml:space="preserve">Formica s.r.o. </v>
      </c>
      <c r="AN46" s="405"/>
      <c r="AO46" s="405"/>
      <c r="AP46" s="405"/>
      <c r="AQ46" s="64"/>
      <c r="AR46" s="62"/>
      <c r="AS46" s="406" t="s">
        <v>54</v>
      </c>
      <c r="AT46" s="407"/>
      <c r="AU46" s="75"/>
      <c r="AV46" s="75"/>
      <c r="AW46" s="75"/>
      <c r="AX46" s="75"/>
      <c r="AY46" s="75"/>
      <c r="AZ46" s="75"/>
      <c r="BA46" s="75"/>
      <c r="BB46" s="75"/>
      <c r="BC46" s="75"/>
      <c r="BD46" s="76"/>
    </row>
    <row r="47" spans="2:56" s="1" customFormat="1" ht="15">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408"/>
      <c r="AT47" s="409"/>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410"/>
      <c r="AT48" s="411"/>
      <c r="AU48" s="43"/>
      <c r="AV48" s="43"/>
      <c r="AW48" s="43"/>
      <c r="AX48" s="43"/>
      <c r="AY48" s="43"/>
      <c r="AZ48" s="43"/>
      <c r="BA48" s="43"/>
      <c r="BB48" s="43"/>
      <c r="BC48" s="43"/>
      <c r="BD48" s="79"/>
    </row>
    <row r="49" spans="1:91" s="1" customFormat="1" ht="29.25" customHeight="1">
      <c r="B49" s="42"/>
      <c r="C49" s="384" t="s">
        <v>55</v>
      </c>
      <c r="D49" s="385"/>
      <c r="E49" s="385"/>
      <c r="F49" s="385"/>
      <c r="G49" s="385"/>
      <c r="H49" s="80"/>
      <c r="I49" s="386" t="s">
        <v>56</v>
      </c>
      <c r="J49" s="385"/>
      <c r="K49" s="385"/>
      <c r="L49" s="385"/>
      <c r="M49" s="385"/>
      <c r="N49" s="385"/>
      <c r="O49" s="385"/>
      <c r="P49" s="385"/>
      <c r="Q49" s="385"/>
      <c r="R49" s="385"/>
      <c r="S49" s="385"/>
      <c r="T49" s="385"/>
      <c r="U49" s="385"/>
      <c r="V49" s="385"/>
      <c r="W49" s="385"/>
      <c r="X49" s="385"/>
      <c r="Y49" s="385"/>
      <c r="Z49" s="385"/>
      <c r="AA49" s="385"/>
      <c r="AB49" s="385"/>
      <c r="AC49" s="385"/>
      <c r="AD49" s="385"/>
      <c r="AE49" s="385"/>
      <c r="AF49" s="385"/>
      <c r="AG49" s="387" t="s">
        <v>57</v>
      </c>
      <c r="AH49" s="385"/>
      <c r="AI49" s="385"/>
      <c r="AJ49" s="385"/>
      <c r="AK49" s="385"/>
      <c r="AL49" s="385"/>
      <c r="AM49" s="385"/>
      <c r="AN49" s="386" t="s">
        <v>58</v>
      </c>
      <c r="AO49" s="385"/>
      <c r="AP49" s="385"/>
      <c r="AQ49" s="81" t="s">
        <v>59</v>
      </c>
      <c r="AR49" s="62"/>
      <c r="AS49" s="82" t="s">
        <v>60</v>
      </c>
      <c r="AT49" s="83" t="s">
        <v>61</v>
      </c>
      <c r="AU49" s="83" t="s">
        <v>62</v>
      </c>
      <c r="AV49" s="83" t="s">
        <v>63</v>
      </c>
      <c r="AW49" s="83" t="s">
        <v>64</v>
      </c>
      <c r="AX49" s="83" t="s">
        <v>65</v>
      </c>
      <c r="AY49" s="83" t="s">
        <v>66</v>
      </c>
      <c r="AZ49" s="83" t="s">
        <v>67</v>
      </c>
      <c r="BA49" s="83" t="s">
        <v>68</v>
      </c>
      <c r="BB49" s="83" t="s">
        <v>69</v>
      </c>
      <c r="BC49" s="83" t="s">
        <v>70</v>
      </c>
      <c r="BD49" s="84" t="s">
        <v>71</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72</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6">
        <f>ROUND(AG52,2)</f>
        <v>70000</v>
      </c>
      <c r="AH51" s="396"/>
      <c r="AI51" s="396"/>
      <c r="AJ51" s="396"/>
      <c r="AK51" s="396"/>
      <c r="AL51" s="396"/>
      <c r="AM51" s="396"/>
      <c r="AN51" s="397">
        <f>SUM(AG51,AT51)</f>
        <v>84700</v>
      </c>
      <c r="AO51" s="397"/>
      <c r="AP51" s="397"/>
      <c r="AQ51" s="90" t="s">
        <v>23</v>
      </c>
      <c r="AR51" s="72"/>
      <c r="AS51" s="91">
        <f>ROUND(AS52,2)</f>
        <v>0</v>
      </c>
      <c r="AT51" s="92">
        <f>ROUND(SUM(AV51:AW51),2)</f>
        <v>14700</v>
      </c>
      <c r="AU51" s="93">
        <f>ROUND(AU52,5)</f>
        <v>0</v>
      </c>
      <c r="AV51" s="92">
        <f>ROUND(AZ51*L26,2)</f>
        <v>14700</v>
      </c>
      <c r="AW51" s="92">
        <f>ROUND(BA51*L27,2)</f>
        <v>0</v>
      </c>
      <c r="AX51" s="92">
        <f>ROUND(BB51*L26,2)</f>
        <v>0</v>
      </c>
      <c r="AY51" s="92">
        <f>ROUND(BC51*L27,2)</f>
        <v>0</v>
      </c>
      <c r="AZ51" s="92">
        <f>ROUND(AZ52,2)</f>
        <v>70000</v>
      </c>
      <c r="BA51" s="92">
        <f>ROUND(BA52,2)</f>
        <v>0</v>
      </c>
      <c r="BB51" s="92">
        <f>ROUND(BB52,2)</f>
        <v>0</v>
      </c>
      <c r="BC51" s="92">
        <f>ROUND(BC52,2)</f>
        <v>0</v>
      </c>
      <c r="BD51" s="94">
        <f>ROUND(BD52,2)</f>
        <v>0</v>
      </c>
      <c r="BS51" s="95" t="s">
        <v>73</v>
      </c>
      <c r="BT51" s="95" t="s">
        <v>74</v>
      </c>
      <c r="BU51" s="96" t="s">
        <v>75</v>
      </c>
      <c r="BV51" s="95" t="s">
        <v>76</v>
      </c>
      <c r="BW51" s="95" t="s">
        <v>7</v>
      </c>
      <c r="BX51" s="95" t="s">
        <v>77</v>
      </c>
      <c r="CL51" s="95" t="s">
        <v>21</v>
      </c>
    </row>
    <row r="52" spans="1:91" s="5" customFormat="1" ht="37.5" customHeight="1">
      <c r="B52" s="97"/>
      <c r="C52" s="98"/>
      <c r="D52" s="392" t="s">
        <v>78</v>
      </c>
      <c r="E52" s="392"/>
      <c r="F52" s="392"/>
      <c r="G52" s="392"/>
      <c r="H52" s="392"/>
      <c r="I52" s="99"/>
      <c r="J52" s="392" t="s">
        <v>19</v>
      </c>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401">
        <f>ROUND(SUM(AG53:AG55),2)</f>
        <v>70000</v>
      </c>
      <c r="AH52" s="400"/>
      <c r="AI52" s="400"/>
      <c r="AJ52" s="400"/>
      <c r="AK52" s="400"/>
      <c r="AL52" s="400"/>
      <c r="AM52" s="400"/>
      <c r="AN52" s="399">
        <f>SUM(AG52,AT52)</f>
        <v>84700</v>
      </c>
      <c r="AO52" s="400"/>
      <c r="AP52" s="400"/>
      <c r="AQ52" s="100" t="s">
        <v>79</v>
      </c>
      <c r="AR52" s="101"/>
      <c r="AS52" s="102">
        <f>ROUND(SUM(AS53:AS55),2)</f>
        <v>0</v>
      </c>
      <c r="AT52" s="103">
        <f>ROUND(SUM(AV52:AW52),2)</f>
        <v>14700</v>
      </c>
      <c r="AU52" s="104">
        <f>ROUND(SUM(AU53:AU55),5)</f>
        <v>0</v>
      </c>
      <c r="AV52" s="103">
        <f>ROUND(AZ52*L26,2)</f>
        <v>14700</v>
      </c>
      <c r="AW52" s="103">
        <f>ROUND(BA52*L27,2)</f>
        <v>0</v>
      </c>
      <c r="AX52" s="103">
        <f>ROUND(BB52*L26,2)</f>
        <v>0</v>
      </c>
      <c r="AY52" s="103">
        <f>ROUND(BC52*L27,2)</f>
        <v>0</v>
      </c>
      <c r="AZ52" s="103">
        <f>ROUND(SUM(AZ53:AZ55),2)</f>
        <v>70000</v>
      </c>
      <c r="BA52" s="103">
        <f>ROUND(SUM(BA53:BA55),2)</f>
        <v>0</v>
      </c>
      <c r="BB52" s="103">
        <f>ROUND(SUM(BB53:BB55),2)</f>
        <v>0</v>
      </c>
      <c r="BC52" s="103">
        <f>ROUND(SUM(BC53:BC55),2)</f>
        <v>0</v>
      </c>
      <c r="BD52" s="105">
        <f>ROUND(SUM(BD53:BD55),2)</f>
        <v>0</v>
      </c>
      <c r="BS52" s="106" t="s">
        <v>73</v>
      </c>
      <c r="BT52" s="106" t="s">
        <v>80</v>
      </c>
      <c r="BU52" s="106" t="s">
        <v>75</v>
      </c>
      <c r="BV52" s="106" t="s">
        <v>76</v>
      </c>
      <c r="BW52" s="106" t="s">
        <v>81</v>
      </c>
      <c r="BX52" s="106" t="s">
        <v>7</v>
      </c>
      <c r="CL52" s="106" t="s">
        <v>21</v>
      </c>
      <c r="CM52" s="106" t="s">
        <v>82</v>
      </c>
    </row>
    <row r="53" spans="1:91" s="6" customFormat="1" ht="34.5" customHeight="1">
      <c r="A53" s="107" t="s">
        <v>83</v>
      </c>
      <c r="B53" s="108"/>
      <c r="C53" s="109"/>
      <c r="D53" s="109"/>
      <c r="E53" s="395" t="s">
        <v>84</v>
      </c>
      <c r="F53" s="395"/>
      <c r="G53" s="395"/>
      <c r="H53" s="395"/>
      <c r="I53" s="395"/>
      <c r="J53" s="109"/>
      <c r="K53" s="395" t="s">
        <v>85</v>
      </c>
      <c r="L53" s="395"/>
      <c r="M53" s="395"/>
      <c r="N53" s="395"/>
      <c r="O53" s="395"/>
      <c r="P53" s="395"/>
      <c r="Q53" s="395"/>
      <c r="R53" s="395"/>
      <c r="S53" s="395"/>
      <c r="T53" s="395"/>
      <c r="U53" s="395"/>
      <c r="V53" s="395"/>
      <c r="W53" s="395"/>
      <c r="X53" s="395"/>
      <c r="Y53" s="395"/>
      <c r="Z53" s="395"/>
      <c r="AA53" s="395"/>
      <c r="AB53" s="395"/>
      <c r="AC53" s="395"/>
      <c r="AD53" s="395"/>
      <c r="AE53" s="395"/>
      <c r="AF53" s="395"/>
      <c r="AG53" s="393">
        <f>'2017-022-01-1 - SO 01 - 2...'!J29</f>
        <v>0</v>
      </c>
      <c r="AH53" s="394"/>
      <c r="AI53" s="394"/>
      <c r="AJ53" s="394"/>
      <c r="AK53" s="394"/>
      <c r="AL53" s="394"/>
      <c r="AM53" s="394"/>
      <c r="AN53" s="393">
        <f>SUM(AG53,AT53)</f>
        <v>0</v>
      </c>
      <c r="AO53" s="394"/>
      <c r="AP53" s="394"/>
      <c r="AQ53" s="110" t="s">
        <v>86</v>
      </c>
      <c r="AR53" s="111"/>
      <c r="AS53" s="112">
        <v>0</v>
      </c>
      <c r="AT53" s="113">
        <f>ROUND(SUM(AV53:AW53),2)</f>
        <v>0</v>
      </c>
      <c r="AU53" s="114">
        <f>'2017-022-01-1 - SO 01 - 2...'!P94</f>
        <v>0</v>
      </c>
      <c r="AV53" s="113">
        <f>'2017-022-01-1 - SO 01 - 2...'!J32</f>
        <v>0</v>
      </c>
      <c r="AW53" s="113">
        <f>'2017-022-01-1 - SO 01 - 2...'!J33</f>
        <v>0</v>
      </c>
      <c r="AX53" s="113">
        <f>'2017-022-01-1 - SO 01 - 2...'!J34</f>
        <v>0</v>
      </c>
      <c r="AY53" s="113">
        <f>'2017-022-01-1 - SO 01 - 2...'!J35</f>
        <v>0</v>
      </c>
      <c r="AZ53" s="113">
        <f>'2017-022-01-1 - SO 01 - 2...'!F32</f>
        <v>0</v>
      </c>
      <c r="BA53" s="113">
        <f>'2017-022-01-1 - SO 01 - 2...'!F33</f>
        <v>0</v>
      </c>
      <c r="BB53" s="113">
        <f>'2017-022-01-1 - SO 01 - 2...'!F34</f>
        <v>0</v>
      </c>
      <c r="BC53" s="113">
        <f>'2017-022-01-1 - SO 01 - 2...'!F35</f>
        <v>0</v>
      </c>
      <c r="BD53" s="115">
        <f>'2017-022-01-1 - SO 01 - 2...'!F36</f>
        <v>0</v>
      </c>
      <c r="BT53" s="116" t="s">
        <v>82</v>
      </c>
      <c r="BV53" s="116" t="s">
        <v>76</v>
      </c>
      <c r="BW53" s="116" t="s">
        <v>87</v>
      </c>
      <c r="BX53" s="116" t="s">
        <v>81</v>
      </c>
      <c r="CL53" s="116" t="s">
        <v>21</v>
      </c>
    </row>
    <row r="54" spans="1:91" s="6" customFormat="1" ht="34.5" customHeight="1">
      <c r="A54" s="107" t="s">
        <v>83</v>
      </c>
      <c r="B54" s="108"/>
      <c r="C54" s="109"/>
      <c r="D54" s="109"/>
      <c r="E54" s="395" t="s">
        <v>88</v>
      </c>
      <c r="F54" s="395"/>
      <c r="G54" s="395"/>
      <c r="H54" s="395"/>
      <c r="I54" s="395"/>
      <c r="J54" s="109"/>
      <c r="K54" s="395" t="s">
        <v>89</v>
      </c>
      <c r="L54" s="395"/>
      <c r="M54" s="395"/>
      <c r="N54" s="395"/>
      <c r="O54" s="395"/>
      <c r="P54" s="395"/>
      <c r="Q54" s="395"/>
      <c r="R54" s="395"/>
      <c r="S54" s="395"/>
      <c r="T54" s="395"/>
      <c r="U54" s="395"/>
      <c r="V54" s="395"/>
      <c r="W54" s="395"/>
      <c r="X54" s="395"/>
      <c r="Y54" s="395"/>
      <c r="Z54" s="395"/>
      <c r="AA54" s="395"/>
      <c r="AB54" s="395"/>
      <c r="AC54" s="395"/>
      <c r="AD54" s="395"/>
      <c r="AE54" s="395"/>
      <c r="AF54" s="395"/>
      <c r="AG54" s="393">
        <f>'2017-022-01-2 - SO 02 - S...'!J29</f>
        <v>0</v>
      </c>
      <c r="AH54" s="394"/>
      <c r="AI54" s="394"/>
      <c r="AJ54" s="394"/>
      <c r="AK54" s="394"/>
      <c r="AL54" s="394"/>
      <c r="AM54" s="394"/>
      <c r="AN54" s="393">
        <f>SUM(AG54,AT54)</f>
        <v>0</v>
      </c>
      <c r="AO54" s="394"/>
      <c r="AP54" s="394"/>
      <c r="AQ54" s="110" t="s">
        <v>86</v>
      </c>
      <c r="AR54" s="111"/>
      <c r="AS54" s="112">
        <v>0</v>
      </c>
      <c r="AT54" s="113">
        <f>ROUND(SUM(AV54:AW54),2)</f>
        <v>0</v>
      </c>
      <c r="AU54" s="114">
        <f>'2017-022-01-2 - SO 02 - S...'!P94</f>
        <v>0</v>
      </c>
      <c r="AV54" s="113">
        <f>'2017-022-01-2 - SO 02 - S...'!J32</f>
        <v>0</v>
      </c>
      <c r="AW54" s="113">
        <f>'2017-022-01-2 - SO 02 - S...'!J33</f>
        <v>0</v>
      </c>
      <c r="AX54" s="113">
        <f>'2017-022-01-2 - SO 02 - S...'!J34</f>
        <v>0</v>
      </c>
      <c r="AY54" s="113">
        <f>'2017-022-01-2 - SO 02 - S...'!J35</f>
        <v>0</v>
      </c>
      <c r="AZ54" s="113">
        <f>'2017-022-01-2 - SO 02 - S...'!F32</f>
        <v>0</v>
      </c>
      <c r="BA54" s="113">
        <f>'2017-022-01-2 - SO 02 - S...'!F33</f>
        <v>0</v>
      </c>
      <c r="BB54" s="113">
        <f>'2017-022-01-2 - SO 02 - S...'!F34</f>
        <v>0</v>
      </c>
      <c r="BC54" s="113">
        <f>'2017-022-01-2 - SO 02 - S...'!F35</f>
        <v>0</v>
      </c>
      <c r="BD54" s="115">
        <f>'2017-022-01-2 - SO 02 - S...'!F36</f>
        <v>0</v>
      </c>
      <c r="BT54" s="116" t="s">
        <v>82</v>
      </c>
      <c r="BV54" s="116" t="s">
        <v>76</v>
      </c>
      <c r="BW54" s="116" t="s">
        <v>90</v>
      </c>
      <c r="BX54" s="116" t="s">
        <v>81</v>
      </c>
      <c r="CL54" s="116" t="s">
        <v>21</v>
      </c>
    </row>
    <row r="55" spans="1:91" s="6" customFormat="1" ht="34.5" customHeight="1">
      <c r="A55" s="107" t="s">
        <v>83</v>
      </c>
      <c r="B55" s="108"/>
      <c r="C55" s="109"/>
      <c r="D55" s="109"/>
      <c r="E55" s="395" t="s">
        <v>91</v>
      </c>
      <c r="F55" s="395"/>
      <c r="G55" s="395"/>
      <c r="H55" s="395"/>
      <c r="I55" s="395"/>
      <c r="J55" s="109"/>
      <c r="K55" s="395" t="s">
        <v>92</v>
      </c>
      <c r="L55" s="395"/>
      <c r="M55" s="395"/>
      <c r="N55" s="395"/>
      <c r="O55" s="395"/>
      <c r="P55" s="395"/>
      <c r="Q55" s="395"/>
      <c r="R55" s="395"/>
      <c r="S55" s="395"/>
      <c r="T55" s="395"/>
      <c r="U55" s="395"/>
      <c r="V55" s="395"/>
      <c r="W55" s="395"/>
      <c r="X55" s="395"/>
      <c r="Y55" s="395"/>
      <c r="Z55" s="395"/>
      <c r="AA55" s="395"/>
      <c r="AB55" s="395"/>
      <c r="AC55" s="395"/>
      <c r="AD55" s="395"/>
      <c r="AE55" s="395"/>
      <c r="AF55" s="395"/>
      <c r="AG55" s="393">
        <f>'2017-022-01-VON - Vedlejš...'!J29</f>
        <v>70000</v>
      </c>
      <c r="AH55" s="394"/>
      <c r="AI55" s="394"/>
      <c r="AJ55" s="394"/>
      <c r="AK55" s="394"/>
      <c r="AL55" s="394"/>
      <c r="AM55" s="394"/>
      <c r="AN55" s="393">
        <f>SUM(AG55,AT55)</f>
        <v>84700</v>
      </c>
      <c r="AO55" s="394"/>
      <c r="AP55" s="394"/>
      <c r="AQ55" s="110" t="s">
        <v>86</v>
      </c>
      <c r="AR55" s="111"/>
      <c r="AS55" s="117">
        <v>0</v>
      </c>
      <c r="AT55" s="118">
        <f>ROUND(SUM(AV55:AW55),2)</f>
        <v>14700</v>
      </c>
      <c r="AU55" s="119">
        <f>'2017-022-01-VON - Vedlejš...'!P88</f>
        <v>0</v>
      </c>
      <c r="AV55" s="118">
        <f>'2017-022-01-VON - Vedlejš...'!J32</f>
        <v>14700</v>
      </c>
      <c r="AW55" s="118">
        <f>'2017-022-01-VON - Vedlejš...'!J33</f>
        <v>0</v>
      </c>
      <c r="AX55" s="118">
        <f>'2017-022-01-VON - Vedlejš...'!J34</f>
        <v>0</v>
      </c>
      <c r="AY55" s="118">
        <f>'2017-022-01-VON - Vedlejš...'!J35</f>
        <v>0</v>
      </c>
      <c r="AZ55" s="118">
        <f>'2017-022-01-VON - Vedlejš...'!F32</f>
        <v>70000</v>
      </c>
      <c r="BA55" s="118">
        <f>'2017-022-01-VON - Vedlejš...'!F33</f>
        <v>0</v>
      </c>
      <c r="BB55" s="118">
        <f>'2017-022-01-VON - Vedlejš...'!F34</f>
        <v>0</v>
      </c>
      <c r="BC55" s="118">
        <f>'2017-022-01-VON - Vedlejš...'!F35</f>
        <v>0</v>
      </c>
      <c r="BD55" s="120">
        <f>'2017-022-01-VON - Vedlejš...'!F36</f>
        <v>0</v>
      </c>
      <c r="BT55" s="116" t="s">
        <v>82</v>
      </c>
      <c r="BV55" s="116" t="s">
        <v>76</v>
      </c>
      <c r="BW55" s="116" t="s">
        <v>93</v>
      </c>
      <c r="BX55" s="116" t="s">
        <v>81</v>
      </c>
      <c r="CL55" s="116" t="s">
        <v>21</v>
      </c>
    </row>
    <row r="56" spans="1:91" s="1" customFormat="1" ht="30" customHeight="1">
      <c r="B56" s="42"/>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2"/>
    </row>
    <row r="57" spans="1:91" s="1" customFormat="1" ht="6.95"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62"/>
    </row>
  </sheetData>
  <sheetProtection password="CC35" sheet="1" objects="1" scenarios="1" formatCells="0" formatColumns="0" formatRows="0" sort="0" autoFilter="0"/>
  <mergeCells count="53">
    <mergeCell ref="AG51:AM51"/>
    <mergeCell ref="AN51:AP51"/>
    <mergeCell ref="AR2:BE2"/>
    <mergeCell ref="AN54:AP54"/>
    <mergeCell ref="AG54:AM54"/>
    <mergeCell ref="AN52:AP52"/>
    <mergeCell ref="AG52:AM52"/>
    <mergeCell ref="L42:AO42"/>
    <mergeCell ref="AM44:AN44"/>
    <mergeCell ref="AM46:AP46"/>
    <mergeCell ref="AS46:AT48"/>
    <mergeCell ref="W28:AE28"/>
    <mergeCell ref="AK28:AO28"/>
    <mergeCell ref="L29:O29"/>
    <mergeCell ref="W29:AE29"/>
    <mergeCell ref="AK29:AO29"/>
    <mergeCell ref="E54:I54"/>
    <mergeCell ref="K54:AF54"/>
    <mergeCell ref="AN55:AP55"/>
    <mergeCell ref="AG55:AM55"/>
    <mergeCell ref="E55:I55"/>
    <mergeCell ref="K55:AF55"/>
    <mergeCell ref="D52:H52"/>
    <mergeCell ref="J52:AF52"/>
    <mergeCell ref="AN53:AP53"/>
    <mergeCell ref="AG53:AM53"/>
    <mergeCell ref="E53:I53"/>
    <mergeCell ref="K53:AF53"/>
    <mergeCell ref="C49:G49"/>
    <mergeCell ref="I49:AF49"/>
    <mergeCell ref="AG49:AM49"/>
    <mergeCell ref="AN49:AP49"/>
    <mergeCell ref="L30:O30"/>
    <mergeCell ref="W30:AE30"/>
    <mergeCell ref="AK30:AO30"/>
    <mergeCell ref="X32:AB32"/>
    <mergeCell ref="AK32:AO32"/>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2017-022-01-1 - SO 01 - 2...'!C2" display="/"/>
    <hyperlink ref="A54" location="'2017-022-01-2 - SO 02 - S...'!C2" display="/"/>
    <hyperlink ref="A55" location="'2017-022-01-VON - Vedlejš...'!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0"/>
  <sheetViews>
    <sheetView showGridLines="0" workbookViewId="0">
      <pane ySplit="1" topLeftCell="A11" activePane="bottomLeft" state="frozen"/>
      <selection pane="bottomLeft" activeCell="E26" sqref="E26:H2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94</v>
      </c>
      <c r="G1" s="418" t="s">
        <v>95</v>
      </c>
      <c r="H1" s="418"/>
      <c r="I1" s="125"/>
      <c r="J1" s="124" t="s">
        <v>96</v>
      </c>
      <c r="K1" s="123" t="s">
        <v>97</v>
      </c>
      <c r="L1" s="124" t="s">
        <v>98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87</v>
      </c>
    </row>
    <row r="3" spans="1:70" ht="6.95" customHeight="1">
      <c r="B3" s="26"/>
      <c r="C3" s="27"/>
      <c r="D3" s="27"/>
      <c r="E3" s="27"/>
      <c r="F3" s="27"/>
      <c r="G3" s="27"/>
      <c r="H3" s="27"/>
      <c r="I3" s="126"/>
      <c r="J3" s="27"/>
      <c r="K3" s="28"/>
      <c r="AT3" s="25" t="s">
        <v>82</v>
      </c>
    </row>
    <row r="4" spans="1:70" ht="36.950000000000003" customHeight="1">
      <c r="B4" s="29"/>
      <c r="C4" s="30"/>
      <c r="D4" s="31" t="s">
        <v>99</v>
      </c>
      <c r="E4" s="30"/>
      <c r="F4" s="30"/>
      <c r="G4" s="30"/>
      <c r="H4" s="30"/>
      <c r="I4" s="127"/>
      <c r="J4" s="30"/>
      <c r="K4" s="32"/>
      <c r="M4" s="33" t="s">
        <v>12</v>
      </c>
      <c r="AT4" s="25" t="s">
        <v>6</v>
      </c>
    </row>
    <row r="5" spans="1:70" ht="6.95" customHeight="1">
      <c r="B5" s="29"/>
      <c r="C5" s="30"/>
      <c r="D5" s="30"/>
      <c r="E5" s="30"/>
      <c r="F5" s="30"/>
      <c r="G5" s="30"/>
      <c r="H5" s="30"/>
      <c r="I5" s="127"/>
      <c r="J5" s="30"/>
      <c r="K5" s="32"/>
    </row>
    <row r="6" spans="1:70" ht="15">
      <c r="B6" s="29"/>
      <c r="C6" s="30"/>
      <c r="D6" s="38" t="s">
        <v>18</v>
      </c>
      <c r="E6" s="30"/>
      <c r="F6" s="30"/>
      <c r="G6" s="30"/>
      <c r="H6" s="30"/>
      <c r="I6" s="127"/>
      <c r="J6" s="30"/>
      <c r="K6" s="32"/>
    </row>
    <row r="7" spans="1:70" ht="22.5" customHeight="1">
      <c r="B7" s="29"/>
      <c r="C7" s="30"/>
      <c r="D7" s="30"/>
      <c r="E7" s="414" t="str">
        <f>'Rekapitulace stavby'!K6</f>
        <v>Kroměříž-Rekonstrukce domu kultury</v>
      </c>
      <c r="F7" s="415"/>
      <c r="G7" s="415"/>
      <c r="H7" s="415"/>
      <c r="I7" s="127"/>
      <c r="J7" s="30"/>
      <c r="K7" s="32"/>
    </row>
    <row r="8" spans="1:70" ht="15">
      <c r="B8" s="29"/>
      <c r="C8" s="30"/>
      <c r="D8" s="38" t="s">
        <v>100</v>
      </c>
      <c r="E8" s="30"/>
      <c r="F8" s="30"/>
      <c r="G8" s="30"/>
      <c r="H8" s="30"/>
      <c r="I8" s="127"/>
      <c r="J8" s="30"/>
      <c r="K8" s="32"/>
    </row>
    <row r="9" spans="1:70" s="1" customFormat="1" ht="22.5" customHeight="1">
      <c r="B9" s="42"/>
      <c r="C9" s="43"/>
      <c r="D9" s="43"/>
      <c r="E9" s="414" t="s">
        <v>101</v>
      </c>
      <c r="F9" s="416"/>
      <c r="G9" s="416"/>
      <c r="H9" s="416"/>
      <c r="I9" s="128"/>
      <c r="J9" s="43"/>
      <c r="K9" s="46"/>
    </row>
    <row r="10" spans="1:70" s="1" customFormat="1" ht="15">
      <c r="B10" s="42"/>
      <c r="C10" s="43"/>
      <c r="D10" s="38" t="s">
        <v>102</v>
      </c>
      <c r="E10" s="43"/>
      <c r="F10" s="43"/>
      <c r="G10" s="43"/>
      <c r="H10" s="43"/>
      <c r="I10" s="128"/>
      <c r="J10" s="43"/>
      <c r="K10" s="46"/>
    </row>
    <row r="11" spans="1:70" s="1" customFormat="1" ht="36.950000000000003" customHeight="1">
      <c r="B11" s="42"/>
      <c r="C11" s="43"/>
      <c r="D11" s="43"/>
      <c r="E11" s="417" t="s">
        <v>103</v>
      </c>
      <c r="F11" s="416"/>
      <c r="G11" s="416"/>
      <c r="H11" s="416"/>
      <c r="I11" s="128"/>
      <c r="J11" s="43"/>
      <c r="K11" s="46"/>
    </row>
    <row r="12" spans="1:70" s="1" customFormat="1">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22.4.2017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23</v>
      </c>
      <c r="K16" s="46"/>
    </row>
    <row r="17" spans="2:11" s="1" customFormat="1" ht="18" customHeight="1">
      <c r="B17" s="42"/>
      <c r="C17" s="43"/>
      <c r="D17" s="43"/>
      <c r="E17" s="36" t="s">
        <v>104</v>
      </c>
      <c r="F17" s="43"/>
      <c r="G17" s="43"/>
      <c r="H17" s="43"/>
      <c r="I17" s="129" t="s">
        <v>30</v>
      </c>
      <c r="J17" s="36" t="s">
        <v>23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29</v>
      </c>
      <c r="J22" s="36" t="s">
        <v>34</v>
      </c>
      <c r="K22" s="46"/>
    </row>
    <row r="23" spans="2:11" s="1" customFormat="1" ht="18" customHeight="1">
      <c r="B23" s="42"/>
      <c r="C23" s="43"/>
      <c r="D23" s="43"/>
      <c r="E23" s="36" t="s">
        <v>35</v>
      </c>
      <c r="F23" s="43"/>
      <c r="G23" s="43"/>
      <c r="H23" s="43"/>
      <c r="I23" s="129" t="s">
        <v>30</v>
      </c>
      <c r="J23" s="36" t="s">
        <v>36</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38</v>
      </c>
      <c r="E25" s="43"/>
      <c r="F25" s="43"/>
      <c r="G25" s="43"/>
      <c r="H25" s="43"/>
      <c r="I25" s="128"/>
      <c r="J25" s="43"/>
      <c r="K25" s="46"/>
    </row>
    <row r="26" spans="2:11" s="7" customFormat="1" ht="279.75" customHeight="1">
      <c r="B26" s="131"/>
      <c r="C26" s="132"/>
      <c r="D26" s="132"/>
      <c r="E26" s="377" t="s">
        <v>105</v>
      </c>
      <c r="F26" s="377"/>
      <c r="G26" s="377"/>
      <c r="H26" s="377"/>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40</v>
      </c>
      <c r="E29" s="43"/>
      <c r="F29" s="43"/>
      <c r="G29" s="43"/>
      <c r="H29" s="43"/>
      <c r="I29" s="128"/>
      <c r="J29" s="138">
        <f>ROUND(J94,2)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42</v>
      </c>
      <c r="G31" s="43"/>
      <c r="H31" s="43"/>
      <c r="I31" s="139" t="s">
        <v>41</v>
      </c>
      <c r="J31" s="47" t="s">
        <v>43</v>
      </c>
      <c r="K31" s="46"/>
    </row>
    <row r="32" spans="2:11" s="1" customFormat="1" ht="14.45" customHeight="1">
      <c r="B32" s="42"/>
      <c r="C32" s="43"/>
      <c r="D32" s="50" t="s">
        <v>44</v>
      </c>
      <c r="E32" s="50" t="s">
        <v>45</v>
      </c>
      <c r="F32" s="140">
        <f>ROUND(SUM(BE94:BE289), 2)</f>
        <v>0</v>
      </c>
      <c r="G32" s="43"/>
      <c r="H32" s="43"/>
      <c r="I32" s="141">
        <v>0.21</v>
      </c>
      <c r="J32" s="140">
        <f>ROUND(ROUND((SUM(BE94:BE289)), 2)*I32, 2)</f>
        <v>0</v>
      </c>
      <c r="K32" s="46"/>
    </row>
    <row r="33" spans="2:11" s="1" customFormat="1" ht="14.45" customHeight="1">
      <c r="B33" s="42"/>
      <c r="C33" s="43"/>
      <c r="D33" s="43"/>
      <c r="E33" s="50" t="s">
        <v>46</v>
      </c>
      <c r="F33" s="140">
        <f>ROUND(SUM(BF94:BF289), 2)</f>
        <v>0</v>
      </c>
      <c r="G33" s="43"/>
      <c r="H33" s="43"/>
      <c r="I33" s="141">
        <v>0.15</v>
      </c>
      <c r="J33" s="140">
        <f>ROUND(ROUND((SUM(BF94:BF289)), 2)*I33, 2)</f>
        <v>0</v>
      </c>
      <c r="K33" s="46"/>
    </row>
    <row r="34" spans="2:11" s="1" customFormat="1" ht="14.45" hidden="1" customHeight="1">
      <c r="B34" s="42"/>
      <c r="C34" s="43"/>
      <c r="D34" s="43"/>
      <c r="E34" s="50" t="s">
        <v>47</v>
      </c>
      <c r="F34" s="140">
        <f>ROUND(SUM(BG94:BG289), 2)</f>
        <v>0</v>
      </c>
      <c r="G34" s="43"/>
      <c r="H34" s="43"/>
      <c r="I34" s="141">
        <v>0.21</v>
      </c>
      <c r="J34" s="140">
        <v>0</v>
      </c>
      <c r="K34" s="46"/>
    </row>
    <row r="35" spans="2:11" s="1" customFormat="1" ht="14.45" hidden="1" customHeight="1">
      <c r="B35" s="42"/>
      <c r="C35" s="43"/>
      <c r="D35" s="43"/>
      <c r="E35" s="50" t="s">
        <v>48</v>
      </c>
      <c r="F35" s="140">
        <f>ROUND(SUM(BH94:BH289), 2)</f>
        <v>0</v>
      </c>
      <c r="G35" s="43"/>
      <c r="H35" s="43"/>
      <c r="I35" s="141">
        <v>0.15</v>
      </c>
      <c r="J35" s="140">
        <v>0</v>
      </c>
      <c r="K35" s="46"/>
    </row>
    <row r="36" spans="2:11" s="1" customFormat="1" ht="14.45" hidden="1" customHeight="1">
      <c r="B36" s="42"/>
      <c r="C36" s="43"/>
      <c r="D36" s="43"/>
      <c r="E36" s="50" t="s">
        <v>49</v>
      </c>
      <c r="F36" s="140">
        <f>ROUND(SUM(BI94:BI289),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50</v>
      </c>
      <c r="E38" s="80"/>
      <c r="F38" s="80"/>
      <c r="G38" s="144" t="s">
        <v>51</v>
      </c>
      <c r="H38" s="145" t="s">
        <v>52</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106</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Kroměříž-Rekonstrukce domu kultury</v>
      </c>
      <c r="F47" s="415"/>
      <c r="G47" s="415"/>
      <c r="H47" s="415"/>
      <c r="I47" s="128"/>
      <c r="J47" s="43"/>
      <c r="K47" s="46"/>
    </row>
    <row r="48" spans="2:11" ht="15">
      <c r="B48" s="29"/>
      <c r="C48" s="38" t="s">
        <v>100</v>
      </c>
      <c r="D48" s="30"/>
      <c r="E48" s="30"/>
      <c r="F48" s="30"/>
      <c r="G48" s="30"/>
      <c r="H48" s="30"/>
      <c r="I48" s="127"/>
      <c r="J48" s="30"/>
      <c r="K48" s="32"/>
    </row>
    <row r="49" spans="2:47" s="1" customFormat="1" ht="22.5" customHeight="1">
      <c r="B49" s="42"/>
      <c r="C49" s="43"/>
      <c r="D49" s="43"/>
      <c r="E49" s="414" t="s">
        <v>101</v>
      </c>
      <c r="F49" s="416"/>
      <c r="G49" s="416"/>
      <c r="H49" s="416"/>
      <c r="I49" s="128"/>
      <c r="J49" s="43"/>
      <c r="K49" s="46"/>
    </row>
    <row r="50" spans="2:47" s="1" customFormat="1" ht="14.45" customHeight="1">
      <c r="B50" s="42"/>
      <c r="C50" s="38" t="s">
        <v>102</v>
      </c>
      <c r="D50" s="43"/>
      <c r="E50" s="43"/>
      <c r="F50" s="43"/>
      <c r="G50" s="43"/>
      <c r="H50" s="43"/>
      <c r="I50" s="128"/>
      <c r="J50" s="43"/>
      <c r="K50" s="46"/>
    </row>
    <row r="51" spans="2:47" s="1" customFormat="1" ht="23.25" customHeight="1">
      <c r="B51" s="42"/>
      <c r="C51" s="43"/>
      <c r="D51" s="43"/>
      <c r="E51" s="417" t="str">
        <f>E11</f>
        <v>2017/022-01-1 - SO 01 - 2.podlaží-foyery</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 xml:space="preserve"> </v>
      </c>
      <c r="G53" s="43"/>
      <c r="H53" s="43"/>
      <c r="I53" s="129" t="s">
        <v>26</v>
      </c>
      <c r="J53" s="130" t="str">
        <f>IF(J14="","",J14)</f>
        <v>22.4.2017</v>
      </c>
      <c r="K53" s="46"/>
    </row>
    <row r="54" spans="2:47" s="1" customFormat="1" ht="6.95" customHeight="1">
      <c r="B54" s="42"/>
      <c r="C54" s="43"/>
      <c r="D54" s="43"/>
      <c r="E54" s="43"/>
      <c r="F54" s="43"/>
      <c r="G54" s="43"/>
      <c r="H54" s="43"/>
      <c r="I54" s="128"/>
      <c r="J54" s="43"/>
      <c r="K54" s="46"/>
    </row>
    <row r="55" spans="2:47" s="1" customFormat="1" ht="15">
      <c r="B55" s="42"/>
      <c r="C55" s="38" t="s">
        <v>28</v>
      </c>
      <c r="D55" s="43"/>
      <c r="E55" s="43"/>
      <c r="F55" s="36" t="str">
        <f>E17</f>
        <v>Město Kroměříž</v>
      </c>
      <c r="G55" s="43"/>
      <c r="H55" s="43"/>
      <c r="I55" s="129" t="s">
        <v>33</v>
      </c>
      <c r="J55" s="36" t="str">
        <f>E23</f>
        <v xml:space="preserve">Formica s.r.o. </v>
      </c>
      <c r="K55" s="46"/>
    </row>
    <row r="56" spans="2:47" s="1" customFormat="1" ht="14.45"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107</v>
      </c>
      <c r="D58" s="142"/>
      <c r="E58" s="142"/>
      <c r="F58" s="142"/>
      <c r="G58" s="142"/>
      <c r="H58" s="142"/>
      <c r="I58" s="155"/>
      <c r="J58" s="156" t="s">
        <v>108</v>
      </c>
      <c r="K58" s="157"/>
    </row>
    <row r="59" spans="2:47" s="1" customFormat="1" ht="10.35" customHeight="1">
      <c r="B59" s="42"/>
      <c r="C59" s="43"/>
      <c r="D59" s="43"/>
      <c r="E59" s="43"/>
      <c r="F59" s="43"/>
      <c r="G59" s="43"/>
      <c r="H59" s="43"/>
      <c r="I59" s="128"/>
      <c r="J59" s="43"/>
      <c r="K59" s="46"/>
    </row>
    <row r="60" spans="2:47" s="1" customFormat="1" ht="29.25" customHeight="1">
      <c r="B60" s="42"/>
      <c r="C60" s="158" t="s">
        <v>109</v>
      </c>
      <c r="D60" s="43"/>
      <c r="E60" s="43"/>
      <c r="F60" s="43"/>
      <c r="G60" s="43"/>
      <c r="H60" s="43"/>
      <c r="I60" s="128"/>
      <c r="J60" s="138">
        <f>J94</f>
        <v>0</v>
      </c>
      <c r="K60" s="46"/>
      <c r="AU60" s="25" t="s">
        <v>110</v>
      </c>
    </row>
    <row r="61" spans="2:47" s="8" customFormat="1" ht="24.95" customHeight="1">
      <c r="B61" s="159"/>
      <c r="C61" s="160"/>
      <c r="D61" s="161" t="s">
        <v>111</v>
      </c>
      <c r="E61" s="162"/>
      <c r="F61" s="162"/>
      <c r="G61" s="162"/>
      <c r="H61" s="162"/>
      <c r="I61" s="163"/>
      <c r="J61" s="164">
        <f>J95</f>
        <v>0</v>
      </c>
      <c r="K61" s="165"/>
    </row>
    <row r="62" spans="2:47" s="9" customFormat="1" ht="19.899999999999999" customHeight="1">
      <c r="B62" s="166"/>
      <c r="C62" s="167"/>
      <c r="D62" s="168" t="s">
        <v>112</v>
      </c>
      <c r="E62" s="169"/>
      <c r="F62" s="169"/>
      <c r="G62" s="169"/>
      <c r="H62" s="169"/>
      <c r="I62" s="170"/>
      <c r="J62" s="171">
        <f>J96</f>
        <v>0</v>
      </c>
      <c r="K62" s="172"/>
    </row>
    <row r="63" spans="2:47" s="9" customFormat="1" ht="19.899999999999999" customHeight="1">
      <c r="B63" s="166"/>
      <c r="C63" s="167"/>
      <c r="D63" s="168" t="s">
        <v>113</v>
      </c>
      <c r="E63" s="169"/>
      <c r="F63" s="169"/>
      <c r="G63" s="169"/>
      <c r="H63" s="169"/>
      <c r="I63" s="170"/>
      <c r="J63" s="171">
        <f>J132</f>
        <v>0</v>
      </c>
      <c r="K63" s="172"/>
    </row>
    <row r="64" spans="2:47" s="9" customFormat="1" ht="19.899999999999999" customHeight="1">
      <c r="B64" s="166"/>
      <c r="C64" s="167"/>
      <c r="D64" s="168" t="s">
        <v>114</v>
      </c>
      <c r="E64" s="169"/>
      <c r="F64" s="169"/>
      <c r="G64" s="169"/>
      <c r="H64" s="169"/>
      <c r="I64" s="170"/>
      <c r="J64" s="171">
        <f>J159</f>
        <v>0</v>
      </c>
      <c r="K64" s="172"/>
    </row>
    <row r="65" spans="2:12" s="9" customFormat="1" ht="19.899999999999999" customHeight="1">
      <c r="B65" s="166"/>
      <c r="C65" s="167"/>
      <c r="D65" s="168" t="s">
        <v>115</v>
      </c>
      <c r="E65" s="169"/>
      <c r="F65" s="169"/>
      <c r="G65" s="169"/>
      <c r="H65" s="169"/>
      <c r="I65" s="170"/>
      <c r="J65" s="171">
        <f>J169</f>
        <v>0</v>
      </c>
      <c r="K65" s="172"/>
    </row>
    <row r="66" spans="2:12" s="8" customFormat="1" ht="24.95" customHeight="1">
      <c r="B66" s="159"/>
      <c r="C66" s="160"/>
      <c r="D66" s="161" t="s">
        <v>116</v>
      </c>
      <c r="E66" s="162"/>
      <c r="F66" s="162"/>
      <c r="G66" s="162"/>
      <c r="H66" s="162"/>
      <c r="I66" s="163"/>
      <c r="J66" s="164">
        <f>J172</f>
        <v>0</v>
      </c>
      <c r="K66" s="165"/>
    </row>
    <row r="67" spans="2:12" s="9" customFormat="1" ht="19.899999999999999" customHeight="1">
      <c r="B67" s="166"/>
      <c r="C67" s="167"/>
      <c r="D67" s="168" t="s">
        <v>117</v>
      </c>
      <c r="E67" s="169"/>
      <c r="F67" s="169"/>
      <c r="G67" s="169"/>
      <c r="H67" s="169"/>
      <c r="I67" s="170"/>
      <c r="J67" s="171">
        <f>J173</f>
        <v>0</v>
      </c>
      <c r="K67" s="172"/>
    </row>
    <row r="68" spans="2:12" s="9" customFormat="1" ht="19.899999999999999" customHeight="1">
      <c r="B68" s="166"/>
      <c r="C68" s="167"/>
      <c r="D68" s="168" t="s">
        <v>118</v>
      </c>
      <c r="E68" s="169"/>
      <c r="F68" s="169"/>
      <c r="G68" s="169"/>
      <c r="H68" s="169"/>
      <c r="I68" s="170"/>
      <c r="J68" s="171">
        <f>J204</f>
        <v>0</v>
      </c>
      <c r="K68" s="172"/>
    </row>
    <row r="69" spans="2:12" s="9" customFormat="1" ht="19.899999999999999" customHeight="1">
      <c r="B69" s="166"/>
      <c r="C69" s="167"/>
      <c r="D69" s="168" t="s">
        <v>119</v>
      </c>
      <c r="E69" s="169"/>
      <c r="F69" s="169"/>
      <c r="G69" s="169"/>
      <c r="H69" s="169"/>
      <c r="I69" s="170"/>
      <c r="J69" s="171">
        <f>J231</f>
        <v>0</v>
      </c>
      <c r="K69" s="172"/>
    </row>
    <row r="70" spans="2:12" s="9" customFormat="1" ht="19.899999999999999" customHeight="1">
      <c r="B70" s="166"/>
      <c r="C70" s="167"/>
      <c r="D70" s="168" t="s">
        <v>120</v>
      </c>
      <c r="E70" s="169"/>
      <c r="F70" s="169"/>
      <c r="G70" s="169"/>
      <c r="H70" s="169"/>
      <c r="I70" s="170"/>
      <c r="J70" s="171">
        <f>J252</f>
        <v>0</v>
      </c>
      <c r="K70" s="172"/>
    </row>
    <row r="71" spans="2:12" s="8" customFormat="1" ht="24.95" customHeight="1">
      <c r="B71" s="159"/>
      <c r="C71" s="160"/>
      <c r="D71" s="161" t="s">
        <v>121</v>
      </c>
      <c r="E71" s="162"/>
      <c r="F71" s="162"/>
      <c r="G71" s="162"/>
      <c r="H71" s="162"/>
      <c r="I71" s="163"/>
      <c r="J71" s="164">
        <f>J287</f>
        <v>0</v>
      </c>
      <c r="K71" s="165"/>
    </row>
    <row r="72" spans="2:12" s="9" customFormat="1" ht="19.899999999999999" customHeight="1">
      <c r="B72" s="166"/>
      <c r="C72" s="167"/>
      <c r="D72" s="168" t="s">
        <v>122</v>
      </c>
      <c r="E72" s="169"/>
      <c r="F72" s="169"/>
      <c r="G72" s="169"/>
      <c r="H72" s="169"/>
      <c r="I72" s="170"/>
      <c r="J72" s="171">
        <f>J288</f>
        <v>0</v>
      </c>
      <c r="K72" s="172"/>
    </row>
    <row r="73" spans="2:12" s="1" customFormat="1" ht="21.75" customHeight="1">
      <c r="B73" s="42"/>
      <c r="C73" s="43"/>
      <c r="D73" s="43"/>
      <c r="E73" s="43"/>
      <c r="F73" s="43"/>
      <c r="G73" s="43"/>
      <c r="H73" s="43"/>
      <c r="I73" s="128"/>
      <c r="J73" s="43"/>
      <c r="K73" s="46"/>
    </row>
    <row r="74" spans="2:12" s="1" customFormat="1" ht="6.95" customHeight="1">
      <c r="B74" s="57"/>
      <c r="C74" s="58"/>
      <c r="D74" s="58"/>
      <c r="E74" s="58"/>
      <c r="F74" s="58"/>
      <c r="G74" s="58"/>
      <c r="H74" s="58"/>
      <c r="I74" s="149"/>
      <c r="J74" s="58"/>
      <c r="K74" s="59"/>
    </row>
    <row r="78" spans="2:12" s="1" customFormat="1" ht="6.95" customHeight="1">
      <c r="B78" s="60"/>
      <c r="C78" s="61"/>
      <c r="D78" s="61"/>
      <c r="E78" s="61"/>
      <c r="F78" s="61"/>
      <c r="G78" s="61"/>
      <c r="H78" s="61"/>
      <c r="I78" s="152"/>
      <c r="J78" s="61"/>
      <c r="K78" s="61"/>
      <c r="L78" s="62"/>
    </row>
    <row r="79" spans="2:12" s="1" customFormat="1" ht="36.950000000000003" customHeight="1">
      <c r="B79" s="42"/>
      <c r="C79" s="63" t="s">
        <v>123</v>
      </c>
      <c r="D79" s="64"/>
      <c r="E79" s="64"/>
      <c r="F79" s="64"/>
      <c r="G79" s="64"/>
      <c r="H79" s="64"/>
      <c r="I79" s="173"/>
      <c r="J79" s="64"/>
      <c r="K79" s="64"/>
      <c r="L79" s="62"/>
    </row>
    <row r="80" spans="2:12" s="1" customFormat="1" ht="6.95" customHeight="1">
      <c r="B80" s="42"/>
      <c r="C80" s="64"/>
      <c r="D80" s="64"/>
      <c r="E80" s="64"/>
      <c r="F80" s="64"/>
      <c r="G80" s="64"/>
      <c r="H80" s="64"/>
      <c r="I80" s="173"/>
      <c r="J80" s="64"/>
      <c r="K80" s="64"/>
      <c r="L80" s="62"/>
    </row>
    <row r="81" spans="2:63" s="1" customFormat="1" ht="14.45" customHeight="1">
      <c r="B81" s="42"/>
      <c r="C81" s="66" t="s">
        <v>18</v>
      </c>
      <c r="D81" s="64"/>
      <c r="E81" s="64"/>
      <c r="F81" s="64"/>
      <c r="G81" s="64"/>
      <c r="H81" s="64"/>
      <c r="I81" s="173"/>
      <c r="J81" s="64"/>
      <c r="K81" s="64"/>
      <c r="L81" s="62"/>
    </row>
    <row r="82" spans="2:63" s="1" customFormat="1" ht="22.5" customHeight="1">
      <c r="B82" s="42"/>
      <c r="C82" s="64"/>
      <c r="D82" s="64"/>
      <c r="E82" s="412" t="str">
        <f>E7</f>
        <v>Kroměříž-Rekonstrukce domu kultury</v>
      </c>
      <c r="F82" s="419"/>
      <c r="G82" s="419"/>
      <c r="H82" s="419"/>
      <c r="I82" s="173"/>
      <c r="J82" s="64"/>
      <c r="K82" s="64"/>
      <c r="L82" s="62"/>
    </row>
    <row r="83" spans="2:63" ht="15">
      <c r="B83" s="29"/>
      <c r="C83" s="66" t="s">
        <v>100</v>
      </c>
      <c r="D83" s="174"/>
      <c r="E83" s="174"/>
      <c r="F83" s="174"/>
      <c r="G83" s="174"/>
      <c r="H83" s="174"/>
      <c r="J83" s="174"/>
      <c r="K83" s="174"/>
      <c r="L83" s="175"/>
    </row>
    <row r="84" spans="2:63" s="1" customFormat="1" ht="22.5" customHeight="1">
      <c r="B84" s="42"/>
      <c r="C84" s="64"/>
      <c r="D84" s="64"/>
      <c r="E84" s="412" t="s">
        <v>101</v>
      </c>
      <c r="F84" s="413"/>
      <c r="G84" s="413"/>
      <c r="H84" s="413"/>
      <c r="I84" s="173"/>
      <c r="J84" s="64"/>
      <c r="K84" s="64"/>
      <c r="L84" s="62"/>
    </row>
    <row r="85" spans="2:63" s="1" customFormat="1" ht="14.45" customHeight="1">
      <c r="B85" s="42"/>
      <c r="C85" s="66" t="s">
        <v>102</v>
      </c>
      <c r="D85" s="64"/>
      <c r="E85" s="64"/>
      <c r="F85" s="64"/>
      <c r="G85" s="64"/>
      <c r="H85" s="64"/>
      <c r="I85" s="173"/>
      <c r="J85" s="64"/>
      <c r="K85" s="64"/>
      <c r="L85" s="62"/>
    </row>
    <row r="86" spans="2:63" s="1" customFormat="1" ht="23.25" customHeight="1">
      <c r="B86" s="42"/>
      <c r="C86" s="64"/>
      <c r="D86" s="64"/>
      <c r="E86" s="402" t="str">
        <f>E11</f>
        <v>2017/022-01-1 - SO 01 - 2.podlaží-foyery</v>
      </c>
      <c r="F86" s="413"/>
      <c r="G86" s="413"/>
      <c r="H86" s="413"/>
      <c r="I86" s="173"/>
      <c r="J86" s="64"/>
      <c r="K86" s="64"/>
      <c r="L86" s="62"/>
    </row>
    <row r="87" spans="2:63" s="1" customFormat="1" ht="6.95" customHeight="1">
      <c r="B87" s="42"/>
      <c r="C87" s="64"/>
      <c r="D87" s="64"/>
      <c r="E87" s="64"/>
      <c r="F87" s="64"/>
      <c r="G87" s="64"/>
      <c r="H87" s="64"/>
      <c r="I87" s="173"/>
      <c r="J87" s="64"/>
      <c r="K87" s="64"/>
      <c r="L87" s="62"/>
    </row>
    <row r="88" spans="2:63" s="1" customFormat="1" ht="18" customHeight="1">
      <c r="B88" s="42"/>
      <c r="C88" s="66" t="s">
        <v>24</v>
      </c>
      <c r="D88" s="64"/>
      <c r="E88" s="64"/>
      <c r="F88" s="176" t="str">
        <f>F14</f>
        <v xml:space="preserve"> </v>
      </c>
      <c r="G88" s="64"/>
      <c r="H88" s="64"/>
      <c r="I88" s="177" t="s">
        <v>26</v>
      </c>
      <c r="J88" s="74" t="str">
        <f>IF(J14="","",J14)</f>
        <v>22.4.2017</v>
      </c>
      <c r="K88" s="64"/>
      <c r="L88" s="62"/>
    </row>
    <row r="89" spans="2:63" s="1" customFormat="1" ht="6.95" customHeight="1">
      <c r="B89" s="42"/>
      <c r="C89" s="64"/>
      <c r="D89" s="64"/>
      <c r="E89" s="64"/>
      <c r="F89" s="64"/>
      <c r="G89" s="64"/>
      <c r="H89" s="64"/>
      <c r="I89" s="173"/>
      <c r="J89" s="64"/>
      <c r="K89" s="64"/>
      <c r="L89" s="62"/>
    </row>
    <row r="90" spans="2:63" s="1" customFormat="1" ht="15">
      <c r="B90" s="42"/>
      <c r="C90" s="66" t="s">
        <v>28</v>
      </c>
      <c r="D90" s="64"/>
      <c r="E90" s="64"/>
      <c r="F90" s="176" t="str">
        <f>E17</f>
        <v>Město Kroměříž</v>
      </c>
      <c r="G90" s="64"/>
      <c r="H90" s="64"/>
      <c r="I90" s="177" t="s">
        <v>33</v>
      </c>
      <c r="J90" s="176" t="str">
        <f>E23</f>
        <v xml:space="preserve">Formica s.r.o. </v>
      </c>
      <c r="K90" s="64"/>
      <c r="L90" s="62"/>
    </row>
    <row r="91" spans="2:63" s="1" customFormat="1" ht="14.45" customHeight="1">
      <c r="B91" s="42"/>
      <c r="C91" s="66" t="s">
        <v>31</v>
      </c>
      <c r="D91" s="64"/>
      <c r="E91" s="64"/>
      <c r="F91" s="176" t="str">
        <f>IF(E20="","",E20)</f>
        <v/>
      </c>
      <c r="G91" s="64"/>
      <c r="H91" s="64"/>
      <c r="I91" s="173"/>
      <c r="J91" s="64"/>
      <c r="K91" s="64"/>
      <c r="L91" s="62"/>
    </row>
    <row r="92" spans="2:63" s="1" customFormat="1" ht="10.35" customHeight="1">
      <c r="B92" s="42"/>
      <c r="C92" s="64"/>
      <c r="D92" s="64"/>
      <c r="E92" s="64"/>
      <c r="F92" s="64"/>
      <c r="G92" s="64"/>
      <c r="H92" s="64"/>
      <c r="I92" s="173"/>
      <c r="J92" s="64"/>
      <c r="K92" s="64"/>
      <c r="L92" s="62"/>
    </row>
    <row r="93" spans="2:63" s="10" customFormat="1" ht="29.25" customHeight="1">
      <c r="B93" s="178"/>
      <c r="C93" s="179" t="s">
        <v>124</v>
      </c>
      <c r="D93" s="180" t="s">
        <v>59</v>
      </c>
      <c r="E93" s="180" t="s">
        <v>55</v>
      </c>
      <c r="F93" s="180" t="s">
        <v>125</v>
      </c>
      <c r="G93" s="180" t="s">
        <v>126</v>
      </c>
      <c r="H93" s="180" t="s">
        <v>127</v>
      </c>
      <c r="I93" s="181" t="s">
        <v>128</v>
      </c>
      <c r="J93" s="180" t="s">
        <v>108</v>
      </c>
      <c r="K93" s="182" t="s">
        <v>129</v>
      </c>
      <c r="L93" s="183"/>
      <c r="M93" s="82" t="s">
        <v>130</v>
      </c>
      <c r="N93" s="83" t="s">
        <v>44</v>
      </c>
      <c r="O93" s="83" t="s">
        <v>131</v>
      </c>
      <c r="P93" s="83" t="s">
        <v>132</v>
      </c>
      <c r="Q93" s="83" t="s">
        <v>133</v>
      </c>
      <c r="R93" s="83" t="s">
        <v>134</v>
      </c>
      <c r="S93" s="83" t="s">
        <v>135</v>
      </c>
      <c r="T93" s="84" t="s">
        <v>136</v>
      </c>
    </row>
    <row r="94" spans="2:63" s="1" customFormat="1" ht="29.25" customHeight="1">
      <c r="B94" s="42"/>
      <c r="C94" s="88" t="s">
        <v>109</v>
      </c>
      <c r="D94" s="64"/>
      <c r="E94" s="64"/>
      <c r="F94" s="64"/>
      <c r="G94" s="64"/>
      <c r="H94" s="64"/>
      <c r="I94" s="173"/>
      <c r="J94" s="184">
        <f>BK94</f>
        <v>0</v>
      </c>
      <c r="K94" s="64"/>
      <c r="L94" s="62"/>
      <c r="M94" s="85"/>
      <c r="N94" s="86"/>
      <c r="O94" s="86"/>
      <c r="P94" s="185">
        <f>P95+P172+P287</f>
        <v>0</v>
      </c>
      <c r="Q94" s="86"/>
      <c r="R94" s="185">
        <f>R95+R172+R287</f>
        <v>14.584931940000001</v>
      </c>
      <c r="S94" s="86"/>
      <c r="T94" s="186">
        <f>T95+T172+T287</f>
        <v>19.75546405</v>
      </c>
      <c r="AT94" s="25" t="s">
        <v>73</v>
      </c>
      <c r="AU94" s="25" t="s">
        <v>110</v>
      </c>
      <c r="BK94" s="187">
        <f>BK95+BK172+BK287</f>
        <v>0</v>
      </c>
    </row>
    <row r="95" spans="2:63" s="11" customFormat="1" ht="37.35" customHeight="1">
      <c r="B95" s="188"/>
      <c r="C95" s="189"/>
      <c r="D95" s="190" t="s">
        <v>73</v>
      </c>
      <c r="E95" s="191" t="s">
        <v>137</v>
      </c>
      <c r="F95" s="191" t="s">
        <v>138</v>
      </c>
      <c r="G95" s="189"/>
      <c r="H95" s="189"/>
      <c r="I95" s="192"/>
      <c r="J95" s="193">
        <f>BK95</f>
        <v>0</v>
      </c>
      <c r="K95" s="189"/>
      <c r="L95" s="194"/>
      <c r="M95" s="195"/>
      <c r="N95" s="196"/>
      <c r="O95" s="196"/>
      <c r="P95" s="197">
        <f>P96+P132+P159+P169</f>
        <v>0</v>
      </c>
      <c r="Q95" s="196"/>
      <c r="R95" s="197">
        <f>R96+R132+R159+R169</f>
        <v>6.9048788199999995</v>
      </c>
      <c r="S95" s="196"/>
      <c r="T95" s="198">
        <f>T96+T132+T159+T169</f>
        <v>11.163067</v>
      </c>
      <c r="AR95" s="199" t="s">
        <v>80</v>
      </c>
      <c r="AT95" s="200" t="s">
        <v>73</v>
      </c>
      <c r="AU95" s="200" t="s">
        <v>74</v>
      </c>
      <c r="AY95" s="199" t="s">
        <v>139</v>
      </c>
      <c r="BK95" s="201">
        <f>BK96+BK132+BK159+BK169</f>
        <v>0</v>
      </c>
    </row>
    <row r="96" spans="2:63" s="11" customFormat="1" ht="19.899999999999999" customHeight="1">
      <c r="B96" s="188"/>
      <c r="C96" s="189"/>
      <c r="D96" s="202" t="s">
        <v>73</v>
      </c>
      <c r="E96" s="203" t="s">
        <v>140</v>
      </c>
      <c r="F96" s="203" t="s">
        <v>141</v>
      </c>
      <c r="G96" s="189"/>
      <c r="H96" s="189"/>
      <c r="I96" s="192"/>
      <c r="J96" s="204">
        <f>BK96</f>
        <v>0</v>
      </c>
      <c r="K96" s="189"/>
      <c r="L96" s="194"/>
      <c r="M96" s="195"/>
      <c r="N96" s="196"/>
      <c r="O96" s="196"/>
      <c r="P96" s="197">
        <f>SUM(P97:P131)</f>
        <v>0</v>
      </c>
      <c r="Q96" s="196"/>
      <c r="R96" s="197">
        <f>SUM(R97:R131)</f>
        <v>6.8544148199999997</v>
      </c>
      <c r="S96" s="196"/>
      <c r="T96" s="198">
        <f>SUM(T97:T131)</f>
        <v>0</v>
      </c>
      <c r="AR96" s="199" t="s">
        <v>80</v>
      </c>
      <c r="AT96" s="200" t="s">
        <v>73</v>
      </c>
      <c r="AU96" s="200" t="s">
        <v>80</v>
      </c>
      <c r="AY96" s="199" t="s">
        <v>139</v>
      </c>
      <c r="BK96" s="201">
        <f>SUM(BK97:BK131)</f>
        <v>0</v>
      </c>
    </row>
    <row r="97" spans="2:65" s="1" customFormat="1" ht="31.5" customHeight="1">
      <c r="B97" s="42"/>
      <c r="C97" s="205" t="s">
        <v>80</v>
      </c>
      <c r="D97" s="205" t="s">
        <v>142</v>
      </c>
      <c r="E97" s="206" t="s">
        <v>143</v>
      </c>
      <c r="F97" s="207" t="s">
        <v>144</v>
      </c>
      <c r="G97" s="208" t="s">
        <v>145</v>
      </c>
      <c r="H97" s="209">
        <v>198.2</v>
      </c>
      <c r="I97" s="210"/>
      <c r="J97" s="211">
        <f>ROUND(I97*H97,2)</f>
        <v>0</v>
      </c>
      <c r="K97" s="207" t="s">
        <v>146</v>
      </c>
      <c r="L97" s="62"/>
      <c r="M97" s="212" t="s">
        <v>23</v>
      </c>
      <c r="N97" s="213" t="s">
        <v>45</v>
      </c>
      <c r="O97" s="43"/>
      <c r="P97" s="214">
        <f>O97*H97</f>
        <v>0</v>
      </c>
      <c r="Q97" s="214">
        <v>3.0000000000000001E-3</v>
      </c>
      <c r="R97" s="214">
        <f>Q97*H97</f>
        <v>0.59460000000000002</v>
      </c>
      <c r="S97" s="214">
        <v>0</v>
      </c>
      <c r="T97" s="215">
        <f>S97*H97</f>
        <v>0</v>
      </c>
      <c r="AR97" s="25" t="s">
        <v>147</v>
      </c>
      <c r="AT97" s="25" t="s">
        <v>142</v>
      </c>
      <c r="AU97" s="25" t="s">
        <v>82</v>
      </c>
      <c r="AY97" s="25" t="s">
        <v>139</v>
      </c>
      <c r="BE97" s="216">
        <f>IF(N97="základní",J97,0)</f>
        <v>0</v>
      </c>
      <c r="BF97" s="216">
        <f>IF(N97="snížená",J97,0)</f>
        <v>0</v>
      </c>
      <c r="BG97" s="216">
        <f>IF(N97="zákl. přenesená",J97,0)</f>
        <v>0</v>
      </c>
      <c r="BH97" s="216">
        <f>IF(N97="sníž. přenesená",J97,0)</f>
        <v>0</v>
      </c>
      <c r="BI97" s="216">
        <f>IF(N97="nulová",J97,0)</f>
        <v>0</v>
      </c>
      <c r="BJ97" s="25" t="s">
        <v>80</v>
      </c>
      <c r="BK97" s="216">
        <f>ROUND(I97*H97,2)</f>
        <v>0</v>
      </c>
      <c r="BL97" s="25" t="s">
        <v>147</v>
      </c>
      <c r="BM97" s="25" t="s">
        <v>148</v>
      </c>
    </row>
    <row r="98" spans="2:65" s="12" customFormat="1">
      <c r="B98" s="217"/>
      <c r="C98" s="218"/>
      <c r="D98" s="219" t="s">
        <v>149</v>
      </c>
      <c r="E98" s="220" t="s">
        <v>23</v>
      </c>
      <c r="F98" s="221" t="s">
        <v>150</v>
      </c>
      <c r="G98" s="218"/>
      <c r="H98" s="222">
        <v>198.2</v>
      </c>
      <c r="I98" s="223"/>
      <c r="J98" s="218"/>
      <c r="K98" s="218"/>
      <c r="L98" s="224"/>
      <c r="M98" s="225"/>
      <c r="N98" s="226"/>
      <c r="O98" s="226"/>
      <c r="P98" s="226"/>
      <c r="Q98" s="226"/>
      <c r="R98" s="226"/>
      <c r="S98" s="226"/>
      <c r="T98" s="227"/>
      <c r="AT98" s="228" t="s">
        <v>149</v>
      </c>
      <c r="AU98" s="228" t="s">
        <v>82</v>
      </c>
      <c r="AV98" s="12" t="s">
        <v>82</v>
      </c>
      <c r="AW98" s="12" t="s">
        <v>37</v>
      </c>
      <c r="AX98" s="12" t="s">
        <v>80</v>
      </c>
      <c r="AY98" s="228" t="s">
        <v>139</v>
      </c>
    </row>
    <row r="99" spans="2:65" s="1" customFormat="1" ht="22.5" customHeight="1">
      <c r="B99" s="42"/>
      <c r="C99" s="205" t="s">
        <v>82</v>
      </c>
      <c r="D99" s="205" t="s">
        <v>142</v>
      </c>
      <c r="E99" s="206" t="s">
        <v>151</v>
      </c>
      <c r="F99" s="207" t="s">
        <v>152</v>
      </c>
      <c r="G99" s="208" t="s">
        <v>145</v>
      </c>
      <c r="H99" s="209">
        <v>50.680999999999997</v>
      </c>
      <c r="I99" s="210"/>
      <c r="J99" s="211">
        <f>ROUND(I99*H99,2)</f>
        <v>0</v>
      </c>
      <c r="K99" s="207" t="s">
        <v>146</v>
      </c>
      <c r="L99" s="62"/>
      <c r="M99" s="212" t="s">
        <v>23</v>
      </c>
      <c r="N99" s="213" t="s">
        <v>45</v>
      </c>
      <c r="O99" s="43"/>
      <c r="P99" s="214">
        <f>O99*H99</f>
        <v>0</v>
      </c>
      <c r="Q99" s="214">
        <v>3.0000000000000001E-3</v>
      </c>
      <c r="R99" s="214">
        <f>Q99*H99</f>
        <v>0.15204299999999998</v>
      </c>
      <c r="S99" s="214">
        <v>0</v>
      </c>
      <c r="T99" s="215">
        <f>S99*H99</f>
        <v>0</v>
      </c>
      <c r="AR99" s="25" t="s">
        <v>147</v>
      </c>
      <c r="AT99" s="25" t="s">
        <v>142</v>
      </c>
      <c r="AU99" s="25" t="s">
        <v>82</v>
      </c>
      <c r="AY99" s="25" t="s">
        <v>139</v>
      </c>
      <c r="BE99" s="216">
        <f>IF(N99="základní",J99,0)</f>
        <v>0</v>
      </c>
      <c r="BF99" s="216">
        <f>IF(N99="snížená",J99,0)</f>
        <v>0</v>
      </c>
      <c r="BG99" s="216">
        <f>IF(N99="zákl. přenesená",J99,0)</f>
        <v>0</v>
      </c>
      <c r="BH99" s="216">
        <f>IF(N99="sníž. přenesená",J99,0)</f>
        <v>0</v>
      </c>
      <c r="BI99" s="216">
        <f>IF(N99="nulová",J99,0)</f>
        <v>0</v>
      </c>
      <c r="BJ99" s="25" t="s">
        <v>80</v>
      </c>
      <c r="BK99" s="216">
        <f>ROUND(I99*H99,2)</f>
        <v>0</v>
      </c>
      <c r="BL99" s="25" t="s">
        <v>147</v>
      </c>
      <c r="BM99" s="25" t="s">
        <v>153</v>
      </c>
    </row>
    <row r="100" spans="2:65" s="13" customFormat="1">
      <c r="B100" s="229"/>
      <c r="C100" s="230"/>
      <c r="D100" s="231" t="s">
        <v>149</v>
      </c>
      <c r="E100" s="232" t="s">
        <v>23</v>
      </c>
      <c r="F100" s="233" t="s">
        <v>154</v>
      </c>
      <c r="G100" s="230"/>
      <c r="H100" s="234" t="s">
        <v>23</v>
      </c>
      <c r="I100" s="235"/>
      <c r="J100" s="230"/>
      <c r="K100" s="230"/>
      <c r="L100" s="236"/>
      <c r="M100" s="237"/>
      <c r="N100" s="238"/>
      <c r="O100" s="238"/>
      <c r="P100" s="238"/>
      <c r="Q100" s="238"/>
      <c r="R100" s="238"/>
      <c r="S100" s="238"/>
      <c r="T100" s="239"/>
      <c r="AT100" s="240" t="s">
        <v>149</v>
      </c>
      <c r="AU100" s="240" t="s">
        <v>82</v>
      </c>
      <c r="AV100" s="13" t="s">
        <v>80</v>
      </c>
      <c r="AW100" s="13" t="s">
        <v>37</v>
      </c>
      <c r="AX100" s="13" t="s">
        <v>74</v>
      </c>
      <c r="AY100" s="240" t="s">
        <v>139</v>
      </c>
    </row>
    <row r="101" spans="2:65" s="12" customFormat="1">
      <c r="B101" s="217"/>
      <c r="C101" s="218"/>
      <c r="D101" s="231" t="s">
        <v>149</v>
      </c>
      <c r="E101" s="241" t="s">
        <v>23</v>
      </c>
      <c r="F101" s="242" t="s">
        <v>155</v>
      </c>
      <c r="G101" s="218"/>
      <c r="H101" s="243">
        <v>27.13</v>
      </c>
      <c r="I101" s="223"/>
      <c r="J101" s="218"/>
      <c r="K101" s="218"/>
      <c r="L101" s="224"/>
      <c r="M101" s="225"/>
      <c r="N101" s="226"/>
      <c r="O101" s="226"/>
      <c r="P101" s="226"/>
      <c r="Q101" s="226"/>
      <c r="R101" s="226"/>
      <c r="S101" s="226"/>
      <c r="T101" s="227"/>
      <c r="AT101" s="228" t="s">
        <v>149</v>
      </c>
      <c r="AU101" s="228" t="s">
        <v>82</v>
      </c>
      <c r="AV101" s="12" t="s">
        <v>82</v>
      </c>
      <c r="AW101" s="12" t="s">
        <v>37</v>
      </c>
      <c r="AX101" s="12" t="s">
        <v>74</v>
      </c>
      <c r="AY101" s="228" t="s">
        <v>139</v>
      </c>
    </row>
    <row r="102" spans="2:65" s="12" customFormat="1">
      <c r="B102" s="217"/>
      <c r="C102" s="218"/>
      <c r="D102" s="231" t="s">
        <v>149</v>
      </c>
      <c r="E102" s="241" t="s">
        <v>23</v>
      </c>
      <c r="F102" s="242" t="s">
        <v>156</v>
      </c>
      <c r="G102" s="218"/>
      <c r="H102" s="243">
        <v>21.138000000000002</v>
      </c>
      <c r="I102" s="223"/>
      <c r="J102" s="218"/>
      <c r="K102" s="218"/>
      <c r="L102" s="224"/>
      <c r="M102" s="225"/>
      <c r="N102" s="226"/>
      <c r="O102" s="226"/>
      <c r="P102" s="226"/>
      <c r="Q102" s="226"/>
      <c r="R102" s="226"/>
      <c r="S102" s="226"/>
      <c r="T102" s="227"/>
      <c r="AT102" s="228" t="s">
        <v>149</v>
      </c>
      <c r="AU102" s="228" t="s">
        <v>82</v>
      </c>
      <c r="AV102" s="12" t="s">
        <v>82</v>
      </c>
      <c r="AW102" s="12" t="s">
        <v>37</v>
      </c>
      <c r="AX102" s="12" t="s">
        <v>74</v>
      </c>
      <c r="AY102" s="228" t="s">
        <v>139</v>
      </c>
    </row>
    <row r="103" spans="2:65" s="14" customFormat="1">
      <c r="B103" s="244"/>
      <c r="C103" s="245"/>
      <c r="D103" s="231" t="s">
        <v>149</v>
      </c>
      <c r="E103" s="246" t="s">
        <v>23</v>
      </c>
      <c r="F103" s="247" t="s">
        <v>157</v>
      </c>
      <c r="G103" s="245"/>
      <c r="H103" s="248">
        <v>48.268000000000001</v>
      </c>
      <c r="I103" s="249"/>
      <c r="J103" s="245"/>
      <c r="K103" s="245"/>
      <c r="L103" s="250"/>
      <c r="M103" s="251"/>
      <c r="N103" s="252"/>
      <c r="O103" s="252"/>
      <c r="P103" s="252"/>
      <c r="Q103" s="252"/>
      <c r="R103" s="252"/>
      <c r="S103" s="252"/>
      <c r="T103" s="253"/>
      <c r="AT103" s="254" t="s">
        <v>149</v>
      </c>
      <c r="AU103" s="254" t="s">
        <v>82</v>
      </c>
      <c r="AV103" s="14" t="s">
        <v>158</v>
      </c>
      <c r="AW103" s="14" t="s">
        <v>37</v>
      </c>
      <c r="AX103" s="14" t="s">
        <v>74</v>
      </c>
      <c r="AY103" s="254" t="s">
        <v>139</v>
      </c>
    </row>
    <row r="104" spans="2:65" s="12" customFormat="1">
      <c r="B104" s="217"/>
      <c r="C104" s="218"/>
      <c r="D104" s="231" t="s">
        <v>149</v>
      </c>
      <c r="E104" s="241" t="s">
        <v>23</v>
      </c>
      <c r="F104" s="242" t="s">
        <v>159</v>
      </c>
      <c r="G104" s="218"/>
      <c r="H104" s="243">
        <v>2.4129999999999998</v>
      </c>
      <c r="I104" s="223"/>
      <c r="J104" s="218"/>
      <c r="K104" s="218"/>
      <c r="L104" s="224"/>
      <c r="M104" s="225"/>
      <c r="N104" s="226"/>
      <c r="O104" s="226"/>
      <c r="P104" s="226"/>
      <c r="Q104" s="226"/>
      <c r="R104" s="226"/>
      <c r="S104" s="226"/>
      <c r="T104" s="227"/>
      <c r="AT104" s="228" t="s">
        <v>149</v>
      </c>
      <c r="AU104" s="228" t="s">
        <v>82</v>
      </c>
      <c r="AV104" s="12" t="s">
        <v>82</v>
      </c>
      <c r="AW104" s="12" t="s">
        <v>37</v>
      </c>
      <c r="AX104" s="12" t="s">
        <v>74</v>
      </c>
      <c r="AY104" s="228" t="s">
        <v>139</v>
      </c>
    </row>
    <row r="105" spans="2:65" s="15" customFormat="1">
      <c r="B105" s="255"/>
      <c r="C105" s="256"/>
      <c r="D105" s="219" t="s">
        <v>149</v>
      </c>
      <c r="E105" s="257" t="s">
        <v>23</v>
      </c>
      <c r="F105" s="258" t="s">
        <v>160</v>
      </c>
      <c r="G105" s="256"/>
      <c r="H105" s="259">
        <v>50.680999999999997</v>
      </c>
      <c r="I105" s="260"/>
      <c r="J105" s="256"/>
      <c r="K105" s="256"/>
      <c r="L105" s="261"/>
      <c r="M105" s="262"/>
      <c r="N105" s="263"/>
      <c r="O105" s="263"/>
      <c r="P105" s="263"/>
      <c r="Q105" s="263"/>
      <c r="R105" s="263"/>
      <c r="S105" s="263"/>
      <c r="T105" s="264"/>
      <c r="AT105" s="265" t="s">
        <v>149</v>
      </c>
      <c r="AU105" s="265" t="s">
        <v>82</v>
      </c>
      <c r="AV105" s="15" t="s">
        <v>147</v>
      </c>
      <c r="AW105" s="15" t="s">
        <v>37</v>
      </c>
      <c r="AX105" s="15" t="s">
        <v>80</v>
      </c>
      <c r="AY105" s="265" t="s">
        <v>139</v>
      </c>
    </row>
    <row r="106" spans="2:65" s="1" customFormat="1" ht="31.5" customHeight="1">
      <c r="B106" s="42"/>
      <c r="C106" s="205" t="s">
        <v>158</v>
      </c>
      <c r="D106" s="205" t="s">
        <v>142</v>
      </c>
      <c r="E106" s="206" t="s">
        <v>161</v>
      </c>
      <c r="F106" s="207" t="s">
        <v>162</v>
      </c>
      <c r="G106" s="208" t="s">
        <v>145</v>
      </c>
      <c r="H106" s="209">
        <v>330.66</v>
      </c>
      <c r="I106" s="210"/>
      <c r="J106" s="211">
        <f>ROUND(I106*H106,2)</f>
        <v>0</v>
      </c>
      <c r="K106" s="207" t="s">
        <v>146</v>
      </c>
      <c r="L106" s="62"/>
      <c r="M106" s="212" t="s">
        <v>23</v>
      </c>
      <c r="N106" s="213" t="s">
        <v>45</v>
      </c>
      <c r="O106" s="43"/>
      <c r="P106" s="214">
        <f>O106*H106</f>
        <v>0</v>
      </c>
      <c r="Q106" s="214">
        <v>1.7000000000000001E-2</v>
      </c>
      <c r="R106" s="214">
        <f>Q106*H106</f>
        <v>5.621220000000001</v>
      </c>
      <c r="S106" s="214">
        <v>0</v>
      </c>
      <c r="T106" s="215">
        <f>S106*H106</f>
        <v>0</v>
      </c>
      <c r="AR106" s="25" t="s">
        <v>147</v>
      </c>
      <c r="AT106" s="25" t="s">
        <v>142</v>
      </c>
      <c r="AU106" s="25" t="s">
        <v>82</v>
      </c>
      <c r="AY106" s="25" t="s">
        <v>139</v>
      </c>
      <c r="BE106" s="216">
        <f>IF(N106="základní",J106,0)</f>
        <v>0</v>
      </c>
      <c r="BF106" s="216">
        <f>IF(N106="snížená",J106,0)</f>
        <v>0</v>
      </c>
      <c r="BG106" s="216">
        <f>IF(N106="zákl. přenesená",J106,0)</f>
        <v>0</v>
      </c>
      <c r="BH106" s="216">
        <f>IF(N106="sníž. přenesená",J106,0)</f>
        <v>0</v>
      </c>
      <c r="BI106" s="216">
        <f>IF(N106="nulová",J106,0)</f>
        <v>0</v>
      </c>
      <c r="BJ106" s="25" t="s">
        <v>80</v>
      </c>
      <c r="BK106" s="216">
        <f>ROUND(I106*H106,2)</f>
        <v>0</v>
      </c>
      <c r="BL106" s="25" t="s">
        <v>147</v>
      </c>
      <c r="BM106" s="25" t="s">
        <v>163</v>
      </c>
    </row>
    <row r="107" spans="2:65" s="1" customFormat="1" ht="40.5">
      <c r="B107" s="42"/>
      <c r="C107" s="64"/>
      <c r="D107" s="231" t="s">
        <v>164</v>
      </c>
      <c r="E107" s="64"/>
      <c r="F107" s="266" t="s">
        <v>165</v>
      </c>
      <c r="G107" s="64"/>
      <c r="H107" s="64"/>
      <c r="I107" s="173"/>
      <c r="J107" s="64"/>
      <c r="K107" s="64"/>
      <c r="L107" s="62"/>
      <c r="M107" s="267"/>
      <c r="N107" s="43"/>
      <c r="O107" s="43"/>
      <c r="P107" s="43"/>
      <c r="Q107" s="43"/>
      <c r="R107" s="43"/>
      <c r="S107" s="43"/>
      <c r="T107" s="79"/>
      <c r="AT107" s="25" t="s">
        <v>164</v>
      </c>
      <c r="AU107" s="25" t="s">
        <v>82</v>
      </c>
    </row>
    <row r="108" spans="2:65" s="13" customFormat="1">
      <c r="B108" s="229"/>
      <c r="C108" s="230"/>
      <c r="D108" s="231" t="s">
        <v>149</v>
      </c>
      <c r="E108" s="232" t="s">
        <v>23</v>
      </c>
      <c r="F108" s="233" t="s">
        <v>166</v>
      </c>
      <c r="G108" s="230"/>
      <c r="H108" s="234" t="s">
        <v>23</v>
      </c>
      <c r="I108" s="235"/>
      <c r="J108" s="230"/>
      <c r="K108" s="230"/>
      <c r="L108" s="236"/>
      <c r="M108" s="237"/>
      <c r="N108" s="238"/>
      <c r="O108" s="238"/>
      <c r="P108" s="238"/>
      <c r="Q108" s="238"/>
      <c r="R108" s="238"/>
      <c r="S108" s="238"/>
      <c r="T108" s="239"/>
      <c r="AT108" s="240" t="s">
        <v>149</v>
      </c>
      <c r="AU108" s="240" t="s">
        <v>82</v>
      </c>
      <c r="AV108" s="13" t="s">
        <v>80</v>
      </c>
      <c r="AW108" s="13" t="s">
        <v>37</v>
      </c>
      <c r="AX108" s="13" t="s">
        <v>74</v>
      </c>
      <c r="AY108" s="240" t="s">
        <v>139</v>
      </c>
    </row>
    <row r="109" spans="2:65" s="12" customFormat="1">
      <c r="B109" s="217"/>
      <c r="C109" s="218"/>
      <c r="D109" s="231" t="s">
        <v>149</v>
      </c>
      <c r="E109" s="241" t="s">
        <v>23</v>
      </c>
      <c r="F109" s="242" t="s">
        <v>167</v>
      </c>
      <c r="G109" s="218"/>
      <c r="H109" s="243">
        <v>123.265</v>
      </c>
      <c r="I109" s="223"/>
      <c r="J109" s="218"/>
      <c r="K109" s="218"/>
      <c r="L109" s="224"/>
      <c r="M109" s="225"/>
      <c r="N109" s="226"/>
      <c r="O109" s="226"/>
      <c r="P109" s="226"/>
      <c r="Q109" s="226"/>
      <c r="R109" s="226"/>
      <c r="S109" s="226"/>
      <c r="T109" s="227"/>
      <c r="AT109" s="228" t="s">
        <v>149</v>
      </c>
      <c r="AU109" s="228" t="s">
        <v>82</v>
      </c>
      <c r="AV109" s="12" t="s">
        <v>82</v>
      </c>
      <c r="AW109" s="12" t="s">
        <v>37</v>
      </c>
      <c r="AX109" s="12" t="s">
        <v>74</v>
      </c>
      <c r="AY109" s="228" t="s">
        <v>139</v>
      </c>
    </row>
    <row r="110" spans="2:65" s="12" customFormat="1">
      <c r="B110" s="217"/>
      <c r="C110" s="218"/>
      <c r="D110" s="231" t="s">
        <v>149</v>
      </c>
      <c r="E110" s="241" t="s">
        <v>23</v>
      </c>
      <c r="F110" s="242" t="s">
        <v>168</v>
      </c>
      <c r="G110" s="218"/>
      <c r="H110" s="243">
        <v>17.388000000000002</v>
      </c>
      <c r="I110" s="223"/>
      <c r="J110" s="218"/>
      <c r="K110" s="218"/>
      <c r="L110" s="224"/>
      <c r="M110" s="225"/>
      <c r="N110" s="226"/>
      <c r="O110" s="226"/>
      <c r="P110" s="226"/>
      <c r="Q110" s="226"/>
      <c r="R110" s="226"/>
      <c r="S110" s="226"/>
      <c r="T110" s="227"/>
      <c r="AT110" s="228" t="s">
        <v>149</v>
      </c>
      <c r="AU110" s="228" t="s">
        <v>82</v>
      </c>
      <c r="AV110" s="12" t="s">
        <v>82</v>
      </c>
      <c r="AW110" s="12" t="s">
        <v>37</v>
      </c>
      <c r="AX110" s="12" t="s">
        <v>74</v>
      </c>
      <c r="AY110" s="228" t="s">
        <v>139</v>
      </c>
    </row>
    <row r="111" spans="2:65" s="12" customFormat="1">
      <c r="B111" s="217"/>
      <c r="C111" s="218"/>
      <c r="D111" s="231" t="s">
        <v>149</v>
      </c>
      <c r="E111" s="241" t="s">
        <v>23</v>
      </c>
      <c r="F111" s="242" t="s">
        <v>169</v>
      </c>
      <c r="G111" s="218"/>
      <c r="H111" s="243">
        <v>174.261</v>
      </c>
      <c r="I111" s="223"/>
      <c r="J111" s="218"/>
      <c r="K111" s="218"/>
      <c r="L111" s="224"/>
      <c r="M111" s="225"/>
      <c r="N111" s="226"/>
      <c r="O111" s="226"/>
      <c r="P111" s="226"/>
      <c r="Q111" s="226"/>
      <c r="R111" s="226"/>
      <c r="S111" s="226"/>
      <c r="T111" s="227"/>
      <c r="AT111" s="228" t="s">
        <v>149</v>
      </c>
      <c r="AU111" s="228" t="s">
        <v>82</v>
      </c>
      <c r="AV111" s="12" t="s">
        <v>82</v>
      </c>
      <c r="AW111" s="12" t="s">
        <v>37</v>
      </c>
      <c r="AX111" s="12" t="s">
        <v>74</v>
      </c>
      <c r="AY111" s="228" t="s">
        <v>139</v>
      </c>
    </row>
    <row r="112" spans="2:65" s="14" customFormat="1">
      <c r="B112" s="244"/>
      <c r="C112" s="245"/>
      <c r="D112" s="231" t="s">
        <v>149</v>
      </c>
      <c r="E112" s="246" t="s">
        <v>23</v>
      </c>
      <c r="F112" s="247" t="s">
        <v>157</v>
      </c>
      <c r="G112" s="245"/>
      <c r="H112" s="248">
        <v>314.91399999999999</v>
      </c>
      <c r="I112" s="249"/>
      <c r="J112" s="245"/>
      <c r="K112" s="245"/>
      <c r="L112" s="250"/>
      <c r="M112" s="251"/>
      <c r="N112" s="252"/>
      <c r="O112" s="252"/>
      <c r="P112" s="252"/>
      <c r="Q112" s="252"/>
      <c r="R112" s="252"/>
      <c r="S112" s="252"/>
      <c r="T112" s="253"/>
      <c r="AT112" s="254" t="s">
        <v>149</v>
      </c>
      <c r="AU112" s="254" t="s">
        <v>82</v>
      </c>
      <c r="AV112" s="14" t="s">
        <v>158</v>
      </c>
      <c r="AW112" s="14" t="s">
        <v>37</v>
      </c>
      <c r="AX112" s="14" t="s">
        <v>74</v>
      </c>
      <c r="AY112" s="254" t="s">
        <v>139</v>
      </c>
    </row>
    <row r="113" spans="2:65" s="12" customFormat="1">
      <c r="B113" s="217"/>
      <c r="C113" s="218"/>
      <c r="D113" s="231" t="s">
        <v>149</v>
      </c>
      <c r="E113" s="241" t="s">
        <v>23</v>
      </c>
      <c r="F113" s="242" t="s">
        <v>170</v>
      </c>
      <c r="G113" s="218"/>
      <c r="H113" s="243">
        <v>15.746</v>
      </c>
      <c r="I113" s="223"/>
      <c r="J113" s="218"/>
      <c r="K113" s="218"/>
      <c r="L113" s="224"/>
      <c r="M113" s="225"/>
      <c r="N113" s="226"/>
      <c r="O113" s="226"/>
      <c r="P113" s="226"/>
      <c r="Q113" s="226"/>
      <c r="R113" s="226"/>
      <c r="S113" s="226"/>
      <c r="T113" s="227"/>
      <c r="AT113" s="228" t="s">
        <v>149</v>
      </c>
      <c r="AU113" s="228" t="s">
        <v>82</v>
      </c>
      <c r="AV113" s="12" t="s">
        <v>82</v>
      </c>
      <c r="AW113" s="12" t="s">
        <v>37</v>
      </c>
      <c r="AX113" s="12" t="s">
        <v>74</v>
      </c>
      <c r="AY113" s="228" t="s">
        <v>139</v>
      </c>
    </row>
    <row r="114" spans="2:65" s="15" customFormat="1">
      <c r="B114" s="255"/>
      <c r="C114" s="256"/>
      <c r="D114" s="219" t="s">
        <v>149</v>
      </c>
      <c r="E114" s="257" t="s">
        <v>23</v>
      </c>
      <c r="F114" s="258" t="s">
        <v>160</v>
      </c>
      <c r="G114" s="256"/>
      <c r="H114" s="259">
        <v>330.66</v>
      </c>
      <c r="I114" s="260"/>
      <c r="J114" s="256"/>
      <c r="K114" s="256"/>
      <c r="L114" s="261"/>
      <c r="M114" s="262"/>
      <c r="N114" s="263"/>
      <c r="O114" s="263"/>
      <c r="P114" s="263"/>
      <c r="Q114" s="263"/>
      <c r="R114" s="263"/>
      <c r="S114" s="263"/>
      <c r="T114" s="264"/>
      <c r="AT114" s="265" t="s">
        <v>149</v>
      </c>
      <c r="AU114" s="265" t="s">
        <v>82</v>
      </c>
      <c r="AV114" s="15" t="s">
        <v>147</v>
      </c>
      <c r="AW114" s="15" t="s">
        <v>37</v>
      </c>
      <c r="AX114" s="15" t="s">
        <v>80</v>
      </c>
      <c r="AY114" s="265" t="s">
        <v>139</v>
      </c>
    </row>
    <row r="115" spans="2:65" s="1" customFormat="1" ht="31.5" customHeight="1">
      <c r="B115" s="42"/>
      <c r="C115" s="205" t="s">
        <v>147</v>
      </c>
      <c r="D115" s="205" t="s">
        <v>142</v>
      </c>
      <c r="E115" s="206" t="s">
        <v>171</v>
      </c>
      <c r="F115" s="207" t="s">
        <v>172</v>
      </c>
      <c r="G115" s="208" t="s">
        <v>145</v>
      </c>
      <c r="H115" s="209">
        <v>221.05</v>
      </c>
      <c r="I115" s="210"/>
      <c r="J115" s="211">
        <f>ROUND(I115*H115,2)</f>
        <v>0</v>
      </c>
      <c r="K115" s="207" t="s">
        <v>146</v>
      </c>
      <c r="L115" s="62"/>
      <c r="M115" s="212" t="s">
        <v>23</v>
      </c>
      <c r="N115" s="213" t="s">
        <v>45</v>
      </c>
      <c r="O115" s="43"/>
      <c r="P115" s="214">
        <f>O115*H115</f>
        <v>0</v>
      </c>
      <c r="Q115" s="214">
        <v>1.2E-4</v>
      </c>
      <c r="R115" s="214">
        <f>Q115*H115</f>
        <v>2.6526000000000001E-2</v>
      </c>
      <c r="S115" s="214">
        <v>0</v>
      </c>
      <c r="T115" s="215">
        <f>S115*H115</f>
        <v>0</v>
      </c>
      <c r="AR115" s="25" t="s">
        <v>147</v>
      </c>
      <c r="AT115" s="25" t="s">
        <v>142</v>
      </c>
      <c r="AU115" s="25" t="s">
        <v>82</v>
      </c>
      <c r="AY115" s="25" t="s">
        <v>139</v>
      </c>
      <c r="BE115" s="216">
        <f>IF(N115="základní",J115,0)</f>
        <v>0</v>
      </c>
      <c r="BF115" s="216">
        <f>IF(N115="snížená",J115,0)</f>
        <v>0</v>
      </c>
      <c r="BG115" s="216">
        <f>IF(N115="zákl. přenesená",J115,0)</f>
        <v>0</v>
      </c>
      <c r="BH115" s="216">
        <f>IF(N115="sníž. přenesená",J115,0)</f>
        <v>0</v>
      </c>
      <c r="BI115" s="216">
        <f>IF(N115="nulová",J115,0)</f>
        <v>0</v>
      </c>
      <c r="BJ115" s="25" t="s">
        <v>80</v>
      </c>
      <c r="BK115" s="216">
        <f>ROUND(I115*H115,2)</f>
        <v>0</v>
      </c>
      <c r="BL115" s="25" t="s">
        <v>147</v>
      </c>
      <c r="BM115" s="25" t="s">
        <v>173</v>
      </c>
    </row>
    <row r="116" spans="2:65" s="1" customFormat="1" ht="54">
      <c r="B116" s="42"/>
      <c r="C116" s="64"/>
      <c r="D116" s="231" t="s">
        <v>164</v>
      </c>
      <c r="E116" s="64"/>
      <c r="F116" s="266" t="s">
        <v>174</v>
      </c>
      <c r="G116" s="64"/>
      <c r="H116" s="64"/>
      <c r="I116" s="173"/>
      <c r="J116" s="64"/>
      <c r="K116" s="64"/>
      <c r="L116" s="62"/>
      <c r="M116" s="267"/>
      <c r="N116" s="43"/>
      <c r="O116" s="43"/>
      <c r="P116" s="43"/>
      <c r="Q116" s="43"/>
      <c r="R116" s="43"/>
      <c r="S116" s="43"/>
      <c r="T116" s="79"/>
      <c r="AT116" s="25" t="s">
        <v>164</v>
      </c>
      <c r="AU116" s="25" t="s">
        <v>82</v>
      </c>
    </row>
    <row r="117" spans="2:65" s="12" customFormat="1">
      <c r="B117" s="217"/>
      <c r="C117" s="218"/>
      <c r="D117" s="231" t="s">
        <v>149</v>
      </c>
      <c r="E117" s="241" t="s">
        <v>23</v>
      </c>
      <c r="F117" s="242" t="s">
        <v>175</v>
      </c>
      <c r="G117" s="218"/>
      <c r="H117" s="243">
        <v>156.19999999999999</v>
      </c>
      <c r="I117" s="223"/>
      <c r="J117" s="218"/>
      <c r="K117" s="218"/>
      <c r="L117" s="224"/>
      <c r="M117" s="225"/>
      <c r="N117" s="226"/>
      <c r="O117" s="226"/>
      <c r="P117" s="226"/>
      <c r="Q117" s="226"/>
      <c r="R117" s="226"/>
      <c r="S117" s="226"/>
      <c r="T117" s="227"/>
      <c r="AT117" s="228" t="s">
        <v>149</v>
      </c>
      <c r="AU117" s="228" t="s">
        <v>82</v>
      </c>
      <c r="AV117" s="12" t="s">
        <v>82</v>
      </c>
      <c r="AW117" s="12" t="s">
        <v>37</v>
      </c>
      <c r="AX117" s="12" t="s">
        <v>74</v>
      </c>
      <c r="AY117" s="228" t="s">
        <v>139</v>
      </c>
    </row>
    <row r="118" spans="2:65" s="12" customFormat="1">
      <c r="B118" s="217"/>
      <c r="C118" s="218"/>
      <c r="D118" s="231" t="s">
        <v>149</v>
      </c>
      <c r="E118" s="241" t="s">
        <v>23</v>
      </c>
      <c r="F118" s="242" t="s">
        <v>176</v>
      </c>
      <c r="G118" s="218"/>
      <c r="H118" s="243">
        <v>42</v>
      </c>
      <c r="I118" s="223"/>
      <c r="J118" s="218"/>
      <c r="K118" s="218"/>
      <c r="L118" s="224"/>
      <c r="M118" s="225"/>
      <c r="N118" s="226"/>
      <c r="O118" s="226"/>
      <c r="P118" s="226"/>
      <c r="Q118" s="226"/>
      <c r="R118" s="226"/>
      <c r="S118" s="226"/>
      <c r="T118" s="227"/>
      <c r="AT118" s="228" t="s">
        <v>149</v>
      </c>
      <c r="AU118" s="228" t="s">
        <v>82</v>
      </c>
      <c r="AV118" s="12" t="s">
        <v>82</v>
      </c>
      <c r="AW118" s="12" t="s">
        <v>37</v>
      </c>
      <c r="AX118" s="12" t="s">
        <v>74</v>
      </c>
      <c r="AY118" s="228" t="s">
        <v>139</v>
      </c>
    </row>
    <row r="119" spans="2:65" s="12" customFormat="1">
      <c r="B119" s="217"/>
      <c r="C119" s="218"/>
      <c r="D119" s="231" t="s">
        <v>149</v>
      </c>
      <c r="E119" s="241" t="s">
        <v>23</v>
      </c>
      <c r="F119" s="242" t="s">
        <v>177</v>
      </c>
      <c r="G119" s="218"/>
      <c r="H119" s="243">
        <v>22.85</v>
      </c>
      <c r="I119" s="223"/>
      <c r="J119" s="218"/>
      <c r="K119" s="218"/>
      <c r="L119" s="224"/>
      <c r="M119" s="225"/>
      <c r="N119" s="226"/>
      <c r="O119" s="226"/>
      <c r="P119" s="226"/>
      <c r="Q119" s="226"/>
      <c r="R119" s="226"/>
      <c r="S119" s="226"/>
      <c r="T119" s="227"/>
      <c r="AT119" s="228" t="s">
        <v>149</v>
      </c>
      <c r="AU119" s="228" t="s">
        <v>82</v>
      </c>
      <c r="AV119" s="12" t="s">
        <v>82</v>
      </c>
      <c r="AW119" s="12" t="s">
        <v>37</v>
      </c>
      <c r="AX119" s="12" t="s">
        <v>74</v>
      </c>
      <c r="AY119" s="228" t="s">
        <v>139</v>
      </c>
    </row>
    <row r="120" spans="2:65" s="14" customFormat="1">
      <c r="B120" s="244"/>
      <c r="C120" s="245"/>
      <c r="D120" s="219" t="s">
        <v>149</v>
      </c>
      <c r="E120" s="268" t="s">
        <v>23</v>
      </c>
      <c r="F120" s="269" t="s">
        <v>157</v>
      </c>
      <c r="G120" s="245"/>
      <c r="H120" s="270">
        <v>221.05</v>
      </c>
      <c r="I120" s="249"/>
      <c r="J120" s="245"/>
      <c r="K120" s="245"/>
      <c r="L120" s="250"/>
      <c r="M120" s="251"/>
      <c r="N120" s="252"/>
      <c r="O120" s="252"/>
      <c r="P120" s="252"/>
      <c r="Q120" s="252"/>
      <c r="R120" s="252"/>
      <c r="S120" s="252"/>
      <c r="T120" s="253"/>
      <c r="AT120" s="254" t="s">
        <v>149</v>
      </c>
      <c r="AU120" s="254" t="s">
        <v>82</v>
      </c>
      <c r="AV120" s="14" t="s">
        <v>158</v>
      </c>
      <c r="AW120" s="14" t="s">
        <v>37</v>
      </c>
      <c r="AX120" s="14" t="s">
        <v>80</v>
      </c>
      <c r="AY120" s="254" t="s">
        <v>139</v>
      </c>
    </row>
    <row r="121" spans="2:65" s="1" customFormat="1" ht="22.5" customHeight="1">
      <c r="B121" s="42"/>
      <c r="C121" s="205" t="s">
        <v>178</v>
      </c>
      <c r="D121" s="205" t="s">
        <v>142</v>
      </c>
      <c r="E121" s="206" t="s">
        <v>179</v>
      </c>
      <c r="F121" s="207" t="s">
        <v>180</v>
      </c>
      <c r="G121" s="208" t="s">
        <v>181</v>
      </c>
      <c r="H121" s="209">
        <v>40</v>
      </c>
      <c r="I121" s="210"/>
      <c r="J121" s="211">
        <f>ROUND(I121*H121,2)</f>
        <v>0</v>
      </c>
      <c r="K121" s="207" t="s">
        <v>146</v>
      </c>
      <c r="L121" s="62"/>
      <c r="M121" s="212" t="s">
        <v>23</v>
      </c>
      <c r="N121" s="213" t="s">
        <v>45</v>
      </c>
      <c r="O121" s="43"/>
      <c r="P121" s="214">
        <f>O121*H121</f>
        <v>0</v>
      </c>
      <c r="Q121" s="214">
        <v>1.5E-3</v>
      </c>
      <c r="R121" s="214">
        <f>Q121*H121</f>
        <v>0.06</v>
      </c>
      <c r="S121" s="214">
        <v>0</v>
      </c>
      <c r="T121" s="215">
        <f>S121*H121</f>
        <v>0</v>
      </c>
      <c r="AR121" s="25" t="s">
        <v>147</v>
      </c>
      <c r="AT121" s="25" t="s">
        <v>142</v>
      </c>
      <c r="AU121" s="25" t="s">
        <v>82</v>
      </c>
      <c r="AY121" s="25" t="s">
        <v>139</v>
      </c>
      <c r="BE121" s="216">
        <f>IF(N121="základní",J121,0)</f>
        <v>0</v>
      </c>
      <c r="BF121" s="216">
        <f>IF(N121="snížená",J121,0)</f>
        <v>0</v>
      </c>
      <c r="BG121" s="216">
        <f>IF(N121="zákl. přenesená",J121,0)</f>
        <v>0</v>
      </c>
      <c r="BH121" s="216">
        <f>IF(N121="sníž. přenesená",J121,0)</f>
        <v>0</v>
      </c>
      <c r="BI121" s="216">
        <f>IF(N121="nulová",J121,0)</f>
        <v>0</v>
      </c>
      <c r="BJ121" s="25" t="s">
        <v>80</v>
      </c>
      <c r="BK121" s="216">
        <f>ROUND(I121*H121,2)</f>
        <v>0</v>
      </c>
      <c r="BL121" s="25" t="s">
        <v>147</v>
      </c>
      <c r="BM121" s="25" t="s">
        <v>182</v>
      </c>
    </row>
    <row r="122" spans="2:65" s="1" customFormat="1" ht="54">
      <c r="B122" s="42"/>
      <c r="C122" s="64"/>
      <c r="D122" s="231" t="s">
        <v>164</v>
      </c>
      <c r="E122" s="64"/>
      <c r="F122" s="266" t="s">
        <v>183</v>
      </c>
      <c r="G122" s="64"/>
      <c r="H122" s="64"/>
      <c r="I122" s="173"/>
      <c r="J122" s="64"/>
      <c r="K122" s="64"/>
      <c r="L122" s="62"/>
      <c r="M122" s="267"/>
      <c r="N122" s="43"/>
      <c r="O122" s="43"/>
      <c r="P122" s="43"/>
      <c r="Q122" s="43"/>
      <c r="R122" s="43"/>
      <c r="S122" s="43"/>
      <c r="T122" s="79"/>
      <c r="AT122" s="25" t="s">
        <v>164</v>
      </c>
      <c r="AU122" s="25" t="s">
        <v>82</v>
      </c>
    </row>
    <row r="123" spans="2:65" s="12" customFormat="1">
      <c r="B123" s="217"/>
      <c r="C123" s="218"/>
      <c r="D123" s="219" t="s">
        <v>149</v>
      </c>
      <c r="E123" s="220" t="s">
        <v>23</v>
      </c>
      <c r="F123" s="221" t="s">
        <v>184</v>
      </c>
      <c r="G123" s="218"/>
      <c r="H123" s="222">
        <v>40</v>
      </c>
      <c r="I123" s="223"/>
      <c r="J123" s="218"/>
      <c r="K123" s="218"/>
      <c r="L123" s="224"/>
      <c r="M123" s="225"/>
      <c r="N123" s="226"/>
      <c r="O123" s="226"/>
      <c r="P123" s="226"/>
      <c r="Q123" s="226"/>
      <c r="R123" s="226"/>
      <c r="S123" s="226"/>
      <c r="T123" s="227"/>
      <c r="AT123" s="228" t="s">
        <v>149</v>
      </c>
      <c r="AU123" s="228" t="s">
        <v>82</v>
      </c>
      <c r="AV123" s="12" t="s">
        <v>82</v>
      </c>
      <c r="AW123" s="12" t="s">
        <v>37</v>
      </c>
      <c r="AX123" s="12" t="s">
        <v>80</v>
      </c>
      <c r="AY123" s="228" t="s">
        <v>139</v>
      </c>
    </row>
    <row r="124" spans="2:65" s="1" customFormat="1" ht="31.5" customHeight="1">
      <c r="B124" s="42"/>
      <c r="C124" s="205" t="s">
        <v>140</v>
      </c>
      <c r="D124" s="205" t="s">
        <v>142</v>
      </c>
      <c r="E124" s="206" t="s">
        <v>185</v>
      </c>
      <c r="F124" s="207" t="s">
        <v>186</v>
      </c>
      <c r="G124" s="208" t="s">
        <v>145</v>
      </c>
      <c r="H124" s="209">
        <v>118.264</v>
      </c>
      <c r="I124" s="210"/>
      <c r="J124" s="211">
        <f>ROUND(I124*H124,2)</f>
        <v>0</v>
      </c>
      <c r="K124" s="207" t="s">
        <v>146</v>
      </c>
      <c r="L124" s="62"/>
      <c r="M124" s="212" t="s">
        <v>23</v>
      </c>
      <c r="N124" s="213" t="s">
        <v>45</v>
      </c>
      <c r="O124" s="43"/>
      <c r="P124" s="214">
        <f>O124*H124</f>
        <v>0</v>
      </c>
      <c r="Q124" s="214">
        <v>1.2E-4</v>
      </c>
      <c r="R124" s="214">
        <f>Q124*H124</f>
        <v>1.419168E-2</v>
      </c>
      <c r="S124" s="214">
        <v>0</v>
      </c>
      <c r="T124" s="215">
        <f>S124*H124</f>
        <v>0</v>
      </c>
      <c r="AR124" s="25" t="s">
        <v>147</v>
      </c>
      <c r="AT124" s="25" t="s">
        <v>142</v>
      </c>
      <c r="AU124" s="25" t="s">
        <v>82</v>
      </c>
      <c r="AY124" s="25" t="s">
        <v>139</v>
      </c>
      <c r="BE124" s="216">
        <f>IF(N124="základní",J124,0)</f>
        <v>0</v>
      </c>
      <c r="BF124" s="216">
        <f>IF(N124="snížená",J124,0)</f>
        <v>0</v>
      </c>
      <c r="BG124" s="216">
        <f>IF(N124="zákl. přenesená",J124,0)</f>
        <v>0</v>
      </c>
      <c r="BH124" s="216">
        <f>IF(N124="sníž. přenesená",J124,0)</f>
        <v>0</v>
      </c>
      <c r="BI124" s="216">
        <f>IF(N124="nulová",J124,0)</f>
        <v>0</v>
      </c>
      <c r="BJ124" s="25" t="s">
        <v>80</v>
      </c>
      <c r="BK124" s="216">
        <f>ROUND(I124*H124,2)</f>
        <v>0</v>
      </c>
      <c r="BL124" s="25" t="s">
        <v>147</v>
      </c>
      <c r="BM124" s="25" t="s">
        <v>187</v>
      </c>
    </row>
    <row r="125" spans="2:65" s="1" customFormat="1" ht="40.5">
      <c r="B125" s="42"/>
      <c r="C125" s="64"/>
      <c r="D125" s="231" t="s">
        <v>164</v>
      </c>
      <c r="E125" s="64"/>
      <c r="F125" s="266" t="s">
        <v>188</v>
      </c>
      <c r="G125" s="64"/>
      <c r="H125" s="64"/>
      <c r="I125" s="173"/>
      <c r="J125" s="64"/>
      <c r="K125" s="64"/>
      <c r="L125" s="62"/>
      <c r="M125" s="267"/>
      <c r="N125" s="43"/>
      <c r="O125" s="43"/>
      <c r="P125" s="43"/>
      <c r="Q125" s="43"/>
      <c r="R125" s="43"/>
      <c r="S125" s="43"/>
      <c r="T125" s="79"/>
      <c r="AT125" s="25" t="s">
        <v>164</v>
      </c>
      <c r="AU125" s="25" t="s">
        <v>82</v>
      </c>
    </row>
    <row r="126" spans="2:65" s="12" customFormat="1">
      <c r="B126" s="217"/>
      <c r="C126" s="218"/>
      <c r="D126" s="231" t="s">
        <v>149</v>
      </c>
      <c r="E126" s="241" t="s">
        <v>23</v>
      </c>
      <c r="F126" s="242" t="s">
        <v>189</v>
      </c>
      <c r="G126" s="218"/>
      <c r="H126" s="243">
        <v>67.302999999999997</v>
      </c>
      <c r="I126" s="223"/>
      <c r="J126" s="218"/>
      <c r="K126" s="218"/>
      <c r="L126" s="224"/>
      <c r="M126" s="225"/>
      <c r="N126" s="226"/>
      <c r="O126" s="226"/>
      <c r="P126" s="226"/>
      <c r="Q126" s="226"/>
      <c r="R126" s="226"/>
      <c r="S126" s="226"/>
      <c r="T126" s="227"/>
      <c r="AT126" s="228" t="s">
        <v>149</v>
      </c>
      <c r="AU126" s="228" t="s">
        <v>82</v>
      </c>
      <c r="AV126" s="12" t="s">
        <v>82</v>
      </c>
      <c r="AW126" s="12" t="s">
        <v>37</v>
      </c>
      <c r="AX126" s="12" t="s">
        <v>74</v>
      </c>
      <c r="AY126" s="228" t="s">
        <v>139</v>
      </c>
    </row>
    <row r="127" spans="2:65" s="12" customFormat="1">
      <c r="B127" s="217"/>
      <c r="C127" s="218"/>
      <c r="D127" s="231" t="s">
        <v>149</v>
      </c>
      <c r="E127" s="241" t="s">
        <v>23</v>
      </c>
      <c r="F127" s="242" t="s">
        <v>190</v>
      </c>
      <c r="G127" s="218"/>
      <c r="H127" s="243">
        <v>30.960999999999999</v>
      </c>
      <c r="I127" s="223"/>
      <c r="J127" s="218"/>
      <c r="K127" s="218"/>
      <c r="L127" s="224"/>
      <c r="M127" s="225"/>
      <c r="N127" s="226"/>
      <c r="O127" s="226"/>
      <c r="P127" s="226"/>
      <c r="Q127" s="226"/>
      <c r="R127" s="226"/>
      <c r="S127" s="226"/>
      <c r="T127" s="227"/>
      <c r="AT127" s="228" t="s">
        <v>149</v>
      </c>
      <c r="AU127" s="228" t="s">
        <v>82</v>
      </c>
      <c r="AV127" s="12" t="s">
        <v>82</v>
      </c>
      <c r="AW127" s="12" t="s">
        <v>37</v>
      </c>
      <c r="AX127" s="12" t="s">
        <v>74</v>
      </c>
      <c r="AY127" s="228" t="s">
        <v>139</v>
      </c>
    </row>
    <row r="128" spans="2:65" s="12" customFormat="1">
      <c r="B128" s="217"/>
      <c r="C128" s="218"/>
      <c r="D128" s="231" t="s">
        <v>149</v>
      </c>
      <c r="E128" s="241" t="s">
        <v>23</v>
      </c>
      <c r="F128" s="242" t="s">
        <v>191</v>
      </c>
      <c r="G128" s="218"/>
      <c r="H128" s="243">
        <v>20</v>
      </c>
      <c r="I128" s="223"/>
      <c r="J128" s="218"/>
      <c r="K128" s="218"/>
      <c r="L128" s="224"/>
      <c r="M128" s="225"/>
      <c r="N128" s="226"/>
      <c r="O128" s="226"/>
      <c r="P128" s="226"/>
      <c r="Q128" s="226"/>
      <c r="R128" s="226"/>
      <c r="S128" s="226"/>
      <c r="T128" s="227"/>
      <c r="AT128" s="228" t="s">
        <v>149</v>
      </c>
      <c r="AU128" s="228" t="s">
        <v>82</v>
      </c>
      <c r="AV128" s="12" t="s">
        <v>82</v>
      </c>
      <c r="AW128" s="12" t="s">
        <v>37</v>
      </c>
      <c r="AX128" s="12" t="s">
        <v>74</v>
      </c>
      <c r="AY128" s="228" t="s">
        <v>139</v>
      </c>
    </row>
    <row r="129" spans="2:65" s="14" customFormat="1">
      <c r="B129" s="244"/>
      <c r="C129" s="245"/>
      <c r="D129" s="219" t="s">
        <v>149</v>
      </c>
      <c r="E129" s="268" t="s">
        <v>23</v>
      </c>
      <c r="F129" s="269" t="s">
        <v>157</v>
      </c>
      <c r="G129" s="245"/>
      <c r="H129" s="270">
        <v>118.264</v>
      </c>
      <c r="I129" s="249"/>
      <c r="J129" s="245"/>
      <c r="K129" s="245"/>
      <c r="L129" s="250"/>
      <c r="M129" s="251"/>
      <c r="N129" s="252"/>
      <c r="O129" s="252"/>
      <c r="P129" s="252"/>
      <c r="Q129" s="252"/>
      <c r="R129" s="252"/>
      <c r="S129" s="252"/>
      <c r="T129" s="253"/>
      <c r="AT129" s="254" t="s">
        <v>149</v>
      </c>
      <c r="AU129" s="254" t="s">
        <v>82</v>
      </c>
      <c r="AV129" s="14" t="s">
        <v>158</v>
      </c>
      <c r="AW129" s="14" t="s">
        <v>37</v>
      </c>
      <c r="AX129" s="14" t="s">
        <v>80</v>
      </c>
      <c r="AY129" s="254" t="s">
        <v>139</v>
      </c>
    </row>
    <row r="130" spans="2:65" s="1" customFormat="1" ht="31.5" customHeight="1">
      <c r="B130" s="42"/>
      <c r="C130" s="205" t="s">
        <v>192</v>
      </c>
      <c r="D130" s="205" t="s">
        <v>142</v>
      </c>
      <c r="E130" s="206" t="s">
        <v>193</v>
      </c>
      <c r="F130" s="207" t="s">
        <v>194</v>
      </c>
      <c r="G130" s="208" t="s">
        <v>195</v>
      </c>
      <c r="H130" s="209">
        <v>0.17100000000000001</v>
      </c>
      <c r="I130" s="210"/>
      <c r="J130" s="211">
        <f>ROUND(I130*H130,2)</f>
        <v>0</v>
      </c>
      <c r="K130" s="207" t="s">
        <v>146</v>
      </c>
      <c r="L130" s="62"/>
      <c r="M130" s="212" t="s">
        <v>23</v>
      </c>
      <c r="N130" s="213" t="s">
        <v>45</v>
      </c>
      <c r="O130" s="43"/>
      <c r="P130" s="214">
        <f>O130*H130</f>
        <v>0</v>
      </c>
      <c r="Q130" s="214">
        <v>2.2563399999999998</v>
      </c>
      <c r="R130" s="214">
        <f>Q130*H130</f>
        <v>0.38583413999999999</v>
      </c>
      <c r="S130" s="214">
        <v>0</v>
      </c>
      <c r="T130" s="215">
        <f>S130*H130</f>
        <v>0</v>
      </c>
      <c r="AR130" s="25" t="s">
        <v>147</v>
      </c>
      <c r="AT130" s="25" t="s">
        <v>142</v>
      </c>
      <c r="AU130" s="25" t="s">
        <v>82</v>
      </c>
      <c r="AY130" s="25" t="s">
        <v>139</v>
      </c>
      <c r="BE130" s="216">
        <f>IF(N130="základní",J130,0)</f>
        <v>0</v>
      </c>
      <c r="BF130" s="216">
        <f>IF(N130="snížená",J130,0)</f>
        <v>0</v>
      </c>
      <c r="BG130" s="216">
        <f>IF(N130="zákl. přenesená",J130,0)</f>
        <v>0</v>
      </c>
      <c r="BH130" s="216">
        <f>IF(N130="sníž. přenesená",J130,0)</f>
        <v>0</v>
      </c>
      <c r="BI130" s="216">
        <f>IF(N130="nulová",J130,0)</f>
        <v>0</v>
      </c>
      <c r="BJ130" s="25" t="s">
        <v>80</v>
      </c>
      <c r="BK130" s="216">
        <f>ROUND(I130*H130,2)</f>
        <v>0</v>
      </c>
      <c r="BL130" s="25" t="s">
        <v>147</v>
      </c>
      <c r="BM130" s="25" t="s">
        <v>196</v>
      </c>
    </row>
    <row r="131" spans="2:65" s="12" customFormat="1">
      <c r="B131" s="217"/>
      <c r="C131" s="218"/>
      <c r="D131" s="231" t="s">
        <v>149</v>
      </c>
      <c r="E131" s="241" t="s">
        <v>23</v>
      </c>
      <c r="F131" s="242" t="s">
        <v>197</v>
      </c>
      <c r="G131" s="218"/>
      <c r="H131" s="243">
        <v>0.17100000000000001</v>
      </c>
      <c r="I131" s="223"/>
      <c r="J131" s="218"/>
      <c r="K131" s="218"/>
      <c r="L131" s="224"/>
      <c r="M131" s="225"/>
      <c r="N131" s="226"/>
      <c r="O131" s="226"/>
      <c r="P131" s="226"/>
      <c r="Q131" s="226"/>
      <c r="R131" s="226"/>
      <c r="S131" s="226"/>
      <c r="T131" s="227"/>
      <c r="AT131" s="228" t="s">
        <v>149</v>
      </c>
      <c r="AU131" s="228" t="s">
        <v>82</v>
      </c>
      <c r="AV131" s="12" t="s">
        <v>82</v>
      </c>
      <c r="AW131" s="12" t="s">
        <v>37</v>
      </c>
      <c r="AX131" s="12" t="s">
        <v>80</v>
      </c>
      <c r="AY131" s="228" t="s">
        <v>139</v>
      </c>
    </row>
    <row r="132" spans="2:65" s="11" customFormat="1" ht="29.85" customHeight="1">
      <c r="B132" s="188"/>
      <c r="C132" s="189"/>
      <c r="D132" s="202" t="s">
        <v>73</v>
      </c>
      <c r="E132" s="203" t="s">
        <v>198</v>
      </c>
      <c r="F132" s="203" t="s">
        <v>199</v>
      </c>
      <c r="G132" s="189"/>
      <c r="H132" s="189"/>
      <c r="I132" s="192"/>
      <c r="J132" s="204">
        <f>BK132</f>
        <v>0</v>
      </c>
      <c r="K132" s="189"/>
      <c r="L132" s="194"/>
      <c r="M132" s="195"/>
      <c r="N132" s="196"/>
      <c r="O132" s="196"/>
      <c r="P132" s="197">
        <f>SUM(P133:P158)</f>
        <v>0</v>
      </c>
      <c r="Q132" s="196"/>
      <c r="R132" s="197">
        <f>SUM(R133:R158)</f>
        <v>5.0464000000000002E-2</v>
      </c>
      <c r="S132" s="196"/>
      <c r="T132" s="198">
        <f>SUM(T133:T158)</f>
        <v>11.163067</v>
      </c>
      <c r="AR132" s="199" t="s">
        <v>80</v>
      </c>
      <c r="AT132" s="200" t="s">
        <v>73</v>
      </c>
      <c r="AU132" s="200" t="s">
        <v>80</v>
      </c>
      <c r="AY132" s="199" t="s">
        <v>139</v>
      </c>
      <c r="BK132" s="201">
        <f>SUM(BK133:BK158)</f>
        <v>0</v>
      </c>
    </row>
    <row r="133" spans="2:65" s="1" customFormat="1" ht="31.5" customHeight="1">
      <c r="B133" s="42"/>
      <c r="C133" s="205" t="s">
        <v>200</v>
      </c>
      <c r="D133" s="205" t="s">
        <v>142</v>
      </c>
      <c r="E133" s="206" t="s">
        <v>201</v>
      </c>
      <c r="F133" s="207" t="s">
        <v>202</v>
      </c>
      <c r="G133" s="208" t="s">
        <v>145</v>
      </c>
      <c r="H133" s="209">
        <v>198.2</v>
      </c>
      <c r="I133" s="210"/>
      <c r="J133" s="211">
        <f>ROUND(I133*H133,2)</f>
        <v>0</v>
      </c>
      <c r="K133" s="207" t="s">
        <v>146</v>
      </c>
      <c r="L133" s="62"/>
      <c r="M133" s="212" t="s">
        <v>23</v>
      </c>
      <c r="N133" s="213" t="s">
        <v>45</v>
      </c>
      <c r="O133" s="43"/>
      <c r="P133" s="214">
        <f>O133*H133</f>
        <v>0</v>
      </c>
      <c r="Q133" s="214">
        <v>2.1000000000000001E-4</v>
      </c>
      <c r="R133" s="214">
        <f>Q133*H133</f>
        <v>4.1621999999999999E-2</v>
      </c>
      <c r="S133" s="214">
        <v>0</v>
      </c>
      <c r="T133" s="215">
        <f>S133*H133</f>
        <v>0</v>
      </c>
      <c r="AR133" s="25" t="s">
        <v>147</v>
      </c>
      <c r="AT133" s="25" t="s">
        <v>142</v>
      </c>
      <c r="AU133" s="25" t="s">
        <v>82</v>
      </c>
      <c r="AY133" s="25" t="s">
        <v>139</v>
      </c>
      <c r="BE133" s="216">
        <f>IF(N133="základní",J133,0)</f>
        <v>0</v>
      </c>
      <c r="BF133" s="216">
        <f>IF(N133="snížená",J133,0)</f>
        <v>0</v>
      </c>
      <c r="BG133" s="216">
        <f>IF(N133="zákl. přenesená",J133,0)</f>
        <v>0</v>
      </c>
      <c r="BH133" s="216">
        <f>IF(N133="sníž. přenesená",J133,0)</f>
        <v>0</v>
      </c>
      <c r="BI133" s="216">
        <f>IF(N133="nulová",J133,0)</f>
        <v>0</v>
      </c>
      <c r="BJ133" s="25" t="s">
        <v>80</v>
      </c>
      <c r="BK133" s="216">
        <f>ROUND(I133*H133,2)</f>
        <v>0</v>
      </c>
      <c r="BL133" s="25" t="s">
        <v>147</v>
      </c>
      <c r="BM133" s="25" t="s">
        <v>203</v>
      </c>
    </row>
    <row r="134" spans="2:65" s="1" customFormat="1" ht="54">
      <c r="B134" s="42"/>
      <c r="C134" s="64"/>
      <c r="D134" s="231" t="s">
        <v>164</v>
      </c>
      <c r="E134" s="64"/>
      <c r="F134" s="266" t="s">
        <v>204</v>
      </c>
      <c r="G134" s="64"/>
      <c r="H134" s="64"/>
      <c r="I134" s="173"/>
      <c r="J134" s="64"/>
      <c r="K134" s="64"/>
      <c r="L134" s="62"/>
      <c r="M134" s="267"/>
      <c r="N134" s="43"/>
      <c r="O134" s="43"/>
      <c r="P134" s="43"/>
      <c r="Q134" s="43"/>
      <c r="R134" s="43"/>
      <c r="S134" s="43"/>
      <c r="T134" s="79"/>
      <c r="AT134" s="25" t="s">
        <v>164</v>
      </c>
      <c r="AU134" s="25" t="s">
        <v>82</v>
      </c>
    </row>
    <row r="135" spans="2:65" s="12" customFormat="1">
      <c r="B135" s="217"/>
      <c r="C135" s="218"/>
      <c r="D135" s="219" t="s">
        <v>149</v>
      </c>
      <c r="E135" s="220" t="s">
        <v>23</v>
      </c>
      <c r="F135" s="221" t="s">
        <v>150</v>
      </c>
      <c r="G135" s="218"/>
      <c r="H135" s="222">
        <v>198.2</v>
      </c>
      <c r="I135" s="223"/>
      <c r="J135" s="218"/>
      <c r="K135" s="218"/>
      <c r="L135" s="224"/>
      <c r="M135" s="225"/>
      <c r="N135" s="226"/>
      <c r="O135" s="226"/>
      <c r="P135" s="226"/>
      <c r="Q135" s="226"/>
      <c r="R135" s="226"/>
      <c r="S135" s="226"/>
      <c r="T135" s="227"/>
      <c r="AT135" s="228" t="s">
        <v>149</v>
      </c>
      <c r="AU135" s="228" t="s">
        <v>82</v>
      </c>
      <c r="AV135" s="12" t="s">
        <v>82</v>
      </c>
      <c r="AW135" s="12" t="s">
        <v>37</v>
      </c>
      <c r="AX135" s="12" t="s">
        <v>80</v>
      </c>
      <c r="AY135" s="228" t="s">
        <v>139</v>
      </c>
    </row>
    <row r="136" spans="2:65" s="1" customFormat="1" ht="31.5" customHeight="1">
      <c r="B136" s="42"/>
      <c r="C136" s="205" t="s">
        <v>198</v>
      </c>
      <c r="D136" s="205" t="s">
        <v>142</v>
      </c>
      <c r="E136" s="206" t="s">
        <v>205</v>
      </c>
      <c r="F136" s="207" t="s">
        <v>206</v>
      </c>
      <c r="G136" s="208" t="s">
        <v>207</v>
      </c>
      <c r="H136" s="209">
        <v>2</v>
      </c>
      <c r="I136" s="210"/>
      <c r="J136" s="211">
        <f>ROUND(I136*H136,2)</f>
        <v>0</v>
      </c>
      <c r="K136" s="207" t="s">
        <v>23</v>
      </c>
      <c r="L136" s="62"/>
      <c r="M136" s="212" t="s">
        <v>23</v>
      </c>
      <c r="N136" s="213" t="s">
        <v>45</v>
      </c>
      <c r="O136" s="43"/>
      <c r="P136" s="214">
        <f>O136*H136</f>
        <v>0</v>
      </c>
      <c r="Q136" s="214">
        <v>0</v>
      </c>
      <c r="R136" s="214">
        <f>Q136*H136</f>
        <v>0</v>
      </c>
      <c r="S136" s="214">
        <v>0</v>
      </c>
      <c r="T136" s="215">
        <f>S136*H136</f>
        <v>0</v>
      </c>
      <c r="AR136" s="25" t="s">
        <v>147</v>
      </c>
      <c r="AT136" s="25" t="s">
        <v>142</v>
      </c>
      <c r="AU136" s="25" t="s">
        <v>82</v>
      </c>
      <c r="AY136" s="25" t="s">
        <v>139</v>
      </c>
      <c r="BE136" s="216">
        <f>IF(N136="základní",J136,0)</f>
        <v>0</v>
      </c>
      <c r="BF136" s="216">
        <f>IF(N136="snížená",J136,0)</f>
        <v>0</v>
      </c>
      <c r="BG136" s="216">
        <f>IF(N136="zákl. přenesená",J136,0)</f>
        <v>0</v>
      </c>
      <c r="BH136" s="216">
        <f>IF(N136="sníž. přenesená",J136,0)</f>
        <v>0</v>
      </c>
      <c r="BI136" s="216">
        <f>IF(N136="nulová",J136,0)</f>
        <v>0</v>
      </c>
      <c r="BJ136" s="25" t="s">
        <v>80</v>
      </c>
      <c r="BK136" s="216">
        <f>ROUND(I136*H136,2)</f>
        <v>0</v>
      </c>
      <c r="BL136" s="25" t="s">
        <v>147</v>
      </c>
      <c r="BM136" s="25" t="s">
        <v>208</v>
      </c>
    </row>
    <row r="137" spans="2:65" s="1" customFormat="1" ht="31.5" customHeight="1">
      <c r="B137" s="42"/>
      <c r="C137" s="205" t="s">
        <v>209</v>
      </c>
      <c r="D137" s="205" t="s">
        <v>142</v>
      </c>
      <c r="E137" s="206" t="s">
        <v>210</v>
      </c>
      <c r="F137" s="207" t="s">
        <v>211</v>
      </c>
      <c r="G137" s="208" t="s">
        <v>207</v>
      </c>
      <c r="H137" s="209">
        <v>1</v>
      </c>
      <c r="I137" s="210"/>
      <c r="J137" s="211">
        <f>ROUND(I137*H137,2)</f>
        <v>0</v>
      </c>
      <c r="K137" s="207" t="s">
        <v>23</v>
      </c>
      <c r="L137" s="62"/>
      <c r="M137" s="212" t="s">
        <v>23</v>
      </c>
      <c r="N137" s="213" t="s">
        <v>45</v>
      </c>
      <c r="O137" s="43"/>
      <c r="P137" s="214">
        <f>O137*H137</f>
        <v>0</v>
      </c>
      <c r="Q137" s="214">
        <v>0</v>
      </c>
      <c r="R137" s="214">
        <f>Q137*H137</f>
        <v>0</v>
      </c>
      <c r="S137" s="214">
        <v>0</v>
      </c>
      <c r="T137" s="215">
        <f>S137*H137</f>
        <v>0</v>
      </c>
      <c r="AR137" s="25" t="s">
        <v>147</v>
      </c>
      <c r="AT137" s="25" t="s">
        <v>142</v>
      </c>
      <c r="AU137" s="25" t="s">
        <v>82</v>
      </c>
      <c r="AY137" s="25" t="s">
        <v>139</v>
      </c>
      <c r="BE137" s="216">
        <f>IF(N137="základní",J137,0)</f>
        <v>0</v>
      </c>
      <c r="BF137" s="216">
        <f>IF(N137="snížená",J137,0)</f>
        <v>0</v>
      </c>
      <c r="BG137" s="216">
        <f>IF(N137="zákl. přenesená",J137,0)</f>
        <v>0</v>
      </c>
      <c r="BH137" s="216">
        <f>IF(N137="sníž. přenesená",J137,0)</f>
        <v>0</v>
      </c>
      <c r="BI137" s="216">
        <f>IF(N137="nulová",J137,0)</f>
        <v>0</v>
      </c>
      <c r="BJ137" s="25" t="s">
        <v>80</v>
      </c>
      <c r="BK137" s="216">
        <f>ROUND(I137*H137,2)</f>
        <v>0</v>
      </c>
      <c r="BL137" s="25" t="s">
        <v>147</v>
      </c>
      <c r="BM137" s="25" t="s">
        <v>212</v>
      </c>
    </row>
    <row r="138" spans="2:65" s="1" customFormat="1" ht="27">
      <c r="B138" s="42"/>
      <c r="C138" s="64"/>
      <c r="D138" s="219" t="s">
        <v>213</v>
      </c>
      <c r="E138" s="64"/>
      <c r="F138" s="271" t="s">
        <v>214</v>
      </c>
      <c r="G138" s="64"/>
      <c r="H138" s="64"/>
      <c r="I138" s="173"/>
      <c r="J138" s="64"/>
      <c r="K138" s="64"/>
      <c r="L138" s="62"/>
      <c r="M138" s="267"/>
      <c r="N138" s="43"/>
      <c r="O138" s="43"/>
      <c r="P138" s="43"/>
      <c r="Q138" s="43"/>
      <c r="R138" s="43"/>
      <c r="S138" s="43"/>
      <c r="T138" s="79"/>
      <c r="AT138" s="25" t="s">
        <v>213</v>
      </c>
      <c r="AU138" s="25" t="s">
        <v>82</v>
      </c>
    </row>
    <row r="139" spans="2:65" s="1" customFormat="1" ht="22.5" customHeight="1">
      <c r="B139" s="42"/>
      <c r="C139" s="205" t="s">
        <v>215</v>
      </c>
      <c r="D139" s="205" t="s">
        <v>142</v>
      </c>
      <c r="E139" s="206" t="s">
        <v>216</v>
      </c>
      <c r="F139" s="207" t="s">
        <v>217</v>
      </c>
      <c r="G139" s="208" t="s">
        <v>218</v>
      </c>
      <c r="H139" s="209">
        <v>100</v>
      </c>
      <c r="I139" s="210"/>
      <c r="J139" s="211">
        <f>ROUND(I139*H139,2)</f>
        <v>0</v>
      </c>
      <c r="K139" s="207" t="s">
        <v>23</v>
      </c>
      <c r="L139" s="62"/>
      <c r="M139" s="212" t="s">
        <v>23</v>
      </c>
      <c r="N139" s="213" t="s">
        <v>45</v>
      </c>
      <c r="O139" s="43"/>
      <c r="P139" s="214">
        <f>O139*H139</f>
        <v>0</v>
      </c>
      <c r="Q139" s="214">
        <v>0</v>
      </c>
      <c r="R139" s="214">
        <f>Q139*H139</f>
        <v>0</v>
      </c>
      <c r="S139" s="214">
        <v>0</v>
      </c>
      <c r="T139" s="215">
        <f>S139*H139</f>
        <v>0</v>
      </c>
      <c r="AR139" s="25" t="s">
        <v>147</v>
      </c>
      <c r="AT139" s="25" t="s">
        <v>142</v>
      </c>
      <c r="AU139" s="25" t="s">
        <v>82</v>
      </c>
      <c r="AY139" s="25" t="s">
        <v>139</v>
      </c>
      <c r="BE139" s="216">
        <f>IF(N139="základní",J139,0)</f>
        <v>0</v>
      </c>
      <c r="BF139" s="216">
        <f>IF(N139="snížená",J139,0)</f>
        <v>0</v>
      </c>
      <c r="BG139" s="216">
        <f>IF(N139="zákl. přenesená",J139,0)</f>
        <v>0</v>
      </c>
      <c r="BH139" s="216">
        <f>IF(N139="sníž. přenesená",J139,0)</f>
        <v>0</v>
      </c>
      <c r="BI139" s="216">
        <f>IF(N139="nulová",J139,0)</f>
        <v>0</v>
      </c>
      <c r="BJ139" s="25" t="s">
        <v>80</v>
      </c>
      <c r="BK139" s="216">
        <f>ROUND(I139*H139,2)</f>
        <v>0</v>
      </c>
      <c r="BL139" s="25" t="s">
        <v>147</v>
      </c>
      <c r="BM139" s="25" t="s">
        <v>219</v>
      </c>
    </row>
    <row r="140" spans="2:65" s="1" customFormat="1" ht="31.5" customHeight="1">
      <c r="B140" s="42"/>
      <c r="C140" s="205" t="s">
        <v>220</v>
      </c>
      <c r="D140" s="205" t="s">
        <v>142</v>
      </c>
      <c r="E140" s="206" t="s">
        <v>221</v>
      </c>
      <c r="F140" s="207" t="s">
        <v>222</v>
      </c>
      <c r="G140" s="208" t="s">
        <v>218</v>
      </c>
      <c r="H140" s="209">
        <v>20</v>
      </c>
      <c r="I140" s="210"/>
      <c r="J140" s="211">
        <f>ROUND(I140*H140,2)</f>
        <v>0</v>
      </c>
      <c r="K140" s="207" t="s">
        <v>23</v>
      </c>
      <c r="L140" s="62"/>
      <c r="M140" s="212" t="s">
        <v>23</v>
      </c>
      <c r="N140" s="213" t="s">
        <v>45</v>
      </c>
      <c r="O140" s="43"/>
      <c r="P140" s="214">
        <f>O140*H140</f>
        <v>0</v>
      </c>
      <c r="Q140" s="214">
        <v>0</v>
      </c>
      <c r="R140" s="214">
        <f>Q140*H140</f>
        <v>0</v>
      </c>
      <c r="S140" s="214">
        <v>0</v>
      </c>
      <c r="T140" s="215">
        <f>S140*H140</f>
        <v>0</v>
      </c>
      <c r="AR140" s="25" t="s">
        <v>147</v>
      </c>
      <c r="AT140" s="25" t="s">
        <v>142</v>
      </c>
      <c r="AU140" s="25" t="s">
        <v>82</v>
      </c>
      <c r="AY140" s="25" t="s">
        <v>139</v>
      </c>
      <c r="BE140" s="216">
        <f>IF(N140="základní",J140,0)</f>
        <v>0</v>
      </c>
      <c r="BF140" s="216">
        <f>IF(N140="snížená",J140,0)</f>
        <v>0</v>
      </c>
      <c r="BG140" s="216">
        <f>IF(N140="zákl. přenesená",J140,0)</f>
        <v>0</v>
      </c>
      <c r="BH140" s="216">
        <f>IF(N140="sníž. přenesená",J140,0)</f>
        <v>0</v>
      </c>
      <c r="BI140" s="216">
        <f>IF(N140="nulová",J140,0)</f>
        <v>0</v>
      </c>
      <c r="BJ140" s="25" t="s">
        <v>80</v>
      </c>
      <c r="BK140" s="216">
        <f>ROUND(I140*H140,2)</f>
        <v>0</v>
      </c>
      <c r="BL140" s="25" t="s">
        <v>147</v>
      </c>
      <c r="BM140" s="25" t="s">
        <v>223</v>
      </c>
    </row>
    <row r="141" spans="2:65" s="1" customFormat="1" ht="27">
      <c r="B141" s="42"/>
      <c r="C141" s="64"/>
      <c r="D141" s="219" t="s">
        <v>213</v>
      </c>
      <c r="E141" s="64"/>
      <c r="F141" s="271" t="s">
        <v>224</v>
      </c>
      <c r="G141" s="64"/>
      <c r="H141" s="64"/>
      <c r="I141" s="173"/>
      <c r="J141" s="64"/>
      <c r="K141" s="64"/>
      <c r="L141" s="62"/>
      <c r="M141" s="267"/>
      <c r="N141" s="43"/>
      <c r="O141" s="43"/>
      <c r="P141" s="43"/>
      <c r="Q141" s="43"/>
      <c r="R141" s="43"/>
      <c r="S141" s="43"/>
      <c r="T141" s="79"/>
      <c r="AT141" s="25" t="s">
        <v>213</v>
      </c>
      <c r="AU141" s="25" t="s">
        <v>82</v>
      </c>
    </row>
    <row r="142" spans="2:65" s="1" customFormat="1" ht="44.25" customHeight="1">
      <c r="B142" s="42"/>
      <c r="C142" s="205" t="s">
        <v>225</v>
      </c>
      <c r="D142" s="205" t="s">
        <v>142</v>
      </c>
      <c r="E142" s="206" t="s">
        <v>226</v>
      </c>
      <c r="F142" s="207" t="s">
        <v>227</v>
      </c>
      <c r="G142" s="208" t="s">
        <v>145</v>
      </c>
      <c r="H142" s="209">
        <v>221.05</v>
      </c>
      <c r="I142" s="210"/>
      <c r="J142" s="211">
        <f>ROUND(I142*H142,2)</f>
        <v>0</v>
      </c>
      <c r="K142" s="207" t="s">
        <v>146</v>
      </c>
      <c r="L142" s="62"/>
      <c r="M142" s="212" t="s">
        <v>23</v>
      </c>
      <c r="N142" s="213" t="s">
        <v>45</v>
      </c>
      <c r="O142" s="43"/>
      <c r="P142" s="214">
        <f>O142*H142</f>
        <v>0</v>
      </c>
      <c r="Q142" s="214">
        <v>4.0000000000000003E-5</v>
      </c>
      <c r="R142" s="214">
        <f>Q142*H142</f>
        <v>8.8420000000000009E-3</v>
      </c>
      <c r="S142" s="214">
        <v>0</v>
      </c>
      <c r="T142" s="215">
        <f>S142*H142</f>
        <v>0</v>
      </c>
      <c r="AR142" s="25" t="s">
        <v>147</v>
      </c>
      <c r="AT142" s="25" t="s">
        <v>142</v>
      </c>
      <c r="AU142" s="25" t="s">
        <v>82</v>
      </c>
      <c r="AY142" s="25" t="s">
        <v>139</v>
      </c>
      <c r="BE142" s="216">
        <f>IF(N142="základní",J142,0)</f>
        <v>0</v>
      </c>
      <c r="BF142" s="216">
        <f>IF(N142="snížená",J142,0)</f>
        <v>0</v>
      </c>
      <c r="BG142" s="216">
        <f>IF(N142="zákl. přenesená",J142,0)</f>
        <v>0</v>
      </c>
      <c r="BH142" s="216">
        <f>IF(N142="sníž. přenesená",J142,0)</f>
        <v>0</v>
      </c>
      <c r="BI142" s="216">
        <f>IF(N142="nulová",J142,0)</f>
        <v>0</v>
      </c>
      <c r="BJ142" s="25" t="s">
        <v>80</v>
      </c>
      <c r="BK142" s="216">
        <f>ROUND(I142*H142,2)</f>
        <v>0</v>
      </c>
      <c r="BL142" s="25" t="s">
        <v>147</v>
      </c>
      <c r="BM142" s="25" t="s">
        <v>228</v>
      </c>
    </row>
    <row r="143" spans="2:65" s="1" customFormat="1" ht="94.5">
      <c r="B143" s="42"/>
      <c r="C143" s="64"/>
      <c r="D143" s="231" t="s">
        <v>164</v>
      </c>
      <c r="E143" s="64"/>
      <c r="F143" s="266" t="s">
        <v>229</v>
      </c>
      <c r="G143" s="64"/>
      <c r="H143" s="64"/>
      <c r="I143" s="173"/>
      <c r="J143" s="64"/>
      <c r="K143" s="64"/>
      <c r="L143" s="62"/>
      <c r="M143" s="267"/>
      <c r="N143" s="43"/>
      <c r="O143" s="43"/>
      <c r="P143" s="43"/>
      <c r="Q143" s="43"/>
      <c r="R143" s="43"/>
      <c r="S143" s="43"/>
      <c r="T143" s="79"/>
      <c r="AT143" s="25" t="s">
        <v>164</v>
      </c>
      <c r="AU143" s="25" t="s">
        <v>82</v>
      </c>
    </row>
    <row r="144" spans="2:65" s="12" customFormat="1">
      <c r="B144" s="217"/>
      <c r="C144" s="218"/>
      <c r="D144" s="231" t="s">
        <v>149</v>
      </c>
      <c r="E144" s="241" t="s">
        <v>23</v>
      </c>
      <c r="F144" s="242" t="s">
        <v>175</v>
      </c>
      <c r="G144" s="218"/>
      <c r="H144" s="243">
        <v>156.19999999999999</v>
      </c>
      <c r="I144" s="223"/>
      <c r="J144" s="218"/>
      <c r="K144" s="218"/>
      <c r="L144" s="224"/>
      <c r="M144" s="225"/>
      <c r="N144" s="226"/>
      <c r="O144" s="226"/>
      <c r="P144" s="226"/>
      <c r="Q144" s="226"/>
      <c r="R144" s="226"/>
      <c r="S144" s="226"/>
      <c r="T144" s="227"/>
      <c r="AT144" s="228" t="s">
        <v>149</v>
      </c>
      <c r="AU144" s="228" t="s">
        <v>82</v>
      </c>
      <c r="AV144" s="12" t="s">
        <v>82</v>
      </c>
      <c r="AW144" s="12" t="s">
        <v>37</v>
      </c>
      <c r="AX144" s="12" t="s">
        <v>74</v>
      </c>
      <c r="AY144" s="228" t="s">
        <v>139</v>
      </c>
    </row>
    <row r="145" spans="2:65" s="12" customFormat="1">
      <c r="B145" s="217"/>
      <c r="C145" s="218"/>
      <c r="D145" s="231" t="s">
        <v>149</v>
      </c>
      <c r="E145" s="241" t="s">
        <v>23</v>
      </c>
      <c r="F145" s="242" t="s">
        <v>176</v>
      </c>
      <c r="G145" s="218"/>
      <c r="H145" s="243">
        <v>42</v>
      </c>
      <c r="I145" s="223"/>
      <c r="J145" s="218"/>
      <c r="K145" s="218"/>
      <c r="L145" s="224"/>
      <c r="M145" s="225"/>
      <c r="N145" s="226"/>
      <c r="O145" s="226"/>
      <c r="P145" s="226"/>
      <c r="Q145" s="226"/>
      <c r="R145" s="226"/>
      <c r="S145" s="226"/>
      <c r="T145" s="227"/>
      <c r="AT145" s="228" t="s">
        <v>149</v>
      </c>
      <c r="AU145" s="228" t="s">
        <v>82</v>
      </c>
      <c r="AV145" s="12" t="s">
        <v>82</v>
      </c>
      <c r="AW145" s="12" t="s">
        <v>37</v>
      </c>
      <c r="AX145" s="12" t="s">
        <v>74</v>
      </c>
      <c r="AY145" s="228" t="s">
        <v>139</v>
      </c>
    </row>
    <row r="146" spans="2:65" s="12" customFormat="1">
      <c r="B146" s="217"/>
      <c r="C146" s="218"/>
      <c r="D146" s="231" t="s">
        <v>149</v>
      </c>
      <c r="E146" s="241" t="s">
        <v>23</v>
      </c>
      <c r="F146" s="242" t="s">
        <v>177</v>
      </c>
      <c r="G146" s="218"/>
      <c r="H146" s="243">
        <v>22.85</v>
      </c>
      <c r="I146" s="223"/>
      <c r="J146" s="218"/>
      <c r="K146" s="218"/>
      <c r="L146" s="224"/>
      <c r="M146" s="225"/>
      <c r="N146" s="226"/>
      <c r="O146" s="226"/>
      <c r="P146" s="226"/>
      <c r="Q146" s="226"/>
      <c r="R146" s="226"/>
      <c r="S146" s="226"/>
      <c r="T146" s="227"/>
      <c r="AT146" s="228" t="s">
        <v>149</v>
      </c>
      <c r="AU146" s="228" t="s">
        <v>82</v>
      </c>
      <c r="AV146" s="12" t="s">
        <v>82</v>
      </c>
      <c r="AW146" s="12" t="s">
        <v>37</v>
      </c>
      <c r="AX146" s="12" t="s">
        <v>74</v>
      </c>
      <c r="AY146" s="228" t="s">
        <v>139</v>
      </c>
    </row>
    <row r="147" spans="2:65" s="14" customFormat="1">
      <c r="B147" s="244"/>
      <c r="C147" s="245"/>
      <c r="D147" s="219" t="s">
        <v>149</v>
      </c>
      <c r="E147" s="268" t="s">
        <v>23</v>
      </c>
      <c r="F147" s="269" t="s">
        <v>157</v>
      </c>
      <c r="G147" s="245"/>
      <c r="H147" s="270">
        <v>221.05</v>
      </c>
      <c r="I147" s="249"/>
      <c r="J147" s="245"/>
      <c r="K147" s="245"/>
      <c r="L147" s="250"/>
      <c r="M147" s="251"/>
      <c r="N147" s="252"/>
      <c r="O147" s="252"/>
      <c r="P147" s="252"/>
      <c r="Q147" s="252"/>
      <c r="R147" s="252"/>
      <c r="S147" s="252"/>
      <c r="T147" s="253"/>
      <c r="AT147" s="254" t="s">
        <v>149</v>
      </c>
      <c r="AU147" s="254" t="s">
        <v>82</v>
      </c>
      <c r="AV147" s="14" t="s">
        <v>158</v>
      </c>
      <c r="AW147" s="14" t="s">
        <v>37</v>
      </c>
      <c r="AX147" s="14" t="s">
        <v>80</v>
      </c>
      <c r="AY147" s="254" t="s">
        <v>139</v>
      </c>
    </row>
    <row r="148" spans="2:65" s="1" customFormat="1" ht="31.5" customHeight="1">
      <c r="B148" s="42"/>
      <c r="C148" s="205" t="s">
        <v>230</v>
      </c>
      <c r="D148" s="205" t="s">
        <v>142</v>
      </c>
      <c r="E148" s="206" t="s">
        <v>231</v>
      </c>
      <c r="F148" s="207" t="s">
        <v>232</v>
      </c>
      <c r="G148" s="208" t="s">
        <v>145</v>
      </c>
      <c r="H148" s="209">
        <v>40.947000000000003</v>
      </c>
      <c r="I148" s="210"/>
      <c r="J148" s="211">
        <f>ROUND(I148*H148,2)</f>
        <v>0</v>
      </c>
      <c r="K148" s="207" t="s">
        <v>146</v>
      </c>
      <c r="L148" s="62"/>
      <c r="M148" s="212" t="s">
        <v>23</v>
      </c>
      <c r="N148" s="213" t="s">
        <v>45</v>
      </c>
      <c r="O148" s="43"/>
      <c r="P148" s="214">
        <f>O148*H148</f>
        <v>0</v>
      </c>
      <c r="Q148" s="214">
        <v>0</v>
      </c>
      <c r="R148" s="214">
        <f>Q148*H148</f>
        <v>0</v>
      </c>
      <c r="S148" s="214">
        <v>0.26100000000000001</v>
      </c>
      <c r="T148" s="215">
        <f>S148*H148</f>
        <v>10.687167000000001</v>
      </c>
      <c r="AR148" s="25" t="s">
        <v>147</v>
      </c>
      <c r="AT148" s="25" t="s">
        <v>142</v>
      </c>
      <c r="AU148" s="25" t="s">
        <v>82</v>
      </c>
      <c r="AY148" s="25" t="s">
        <v>139</v>
      </c>
      <c r="BE148" s="216">
        <f>IF(N148="základní",J148,0)</f>
        <v>0</v>
      </c>
      <c r="BF148" s="216">
        <f>IF(N148="snížená",J148,0)</f>
        <v>0</v>
      </c>
      <c r="BG148" s="216">
        <f>IF(N148="zákl. přenesená",J148,0)</f>
        <v>0</v>
      </c>
      <c r="BH148" s="216">
        <f>IF(N148="sníž. přenesená",J148,0)</f>
        <v>0</v>
      </c>
      <c r="BI148" s="216">
        <f>IF(N148="nulová",J148,0)</f>
        <v>0</v>
      </c>
      <c r="BJ148" s="25" t="s">
        <v>80</v>
      </c>
      <c r="BK148" s="216">
        <f>ROUND(I148*H148,2)</f>
        <v>0</v>
      </c>
      <c r="BL148" s="25" t="s">
        <v>147</v>
      </c>
      <c r="BM148" s="25" t="s">
        <v>233</v>
      </c>
    </row>
    <row r="149" spans="2:65" s="13" customFormat="1">
      <c r="B149" s="229"/>
      <c r="C149" s="230"/>
      <c r="D149" s="231" t="s">
        <v>149</v>
      </c>
      <c r="E149" s="232" t="s">
        <v>23</v>
      </c>
      <c r="F149" s="233" t="s">
        <v>234</v>
      </c>
      <c r="G149" s="230"/>
      <c r="H149" s="234" t="s">
        <v>23</v>
      </c>
      <c r="I149" s="235"/>
      <c r="J149" s="230"/>
      <c r="K149" s="230"/>
      <c r="L149" s="236"/>
      <c r="M149" s="237"/>
      <c r="N149" s="238"/>
      <c r="O149" s="238"/>
      <c r="P149" s="238"/>
      <c r="Q149" s="238"/>
      <c r="R149" s="238"/>
      <c r="S149" s="238"/>
      <c r="T149" s="239"/>
      <c r="AT149" s="240" t="s">
        <v>149</v>
      </c>
      <c r="AU149" s="240" t="s">
        <v>82</v>
      </c>
      <c r="AV149" s="13" t="s">
        <v>80</v>
      </c>
      <c r="AW149" s="13" t="s">
        <v>37</v>
      </c>
      <c r="AX149" s="13" t="s">
        <v>74</v>
      </c>
      <c r="AY149" s="240" t="s">
        <v>139</v>
      </c>
    </row>
    <row r="150" spans="2:65" s="12" customFormat="1">
      <c r="B150" s="217"/>
      <c r="C150" s="218"/>
      <c r="D150" s="231" t="s">
        <v>149</v>
      </c>
      <c r="E150" s="241" t="s">
        <v>23</v>
      </c>
      <c r="F150" s="242" t="s">
        <v>235</v>
      </c>
      <c r="G150" s="218"/>
      <c r="H150" s="243">
        <v>17.388999999999999</v>
      </c>
      <c r="I150" s="223"/>
      <c r="J150" s="218"/>
      <c r="K150" s="218"/>
      <c r="L150" s="224"/>
      <c r="M150" s="225"/>
      <c r="N150" s="226"/>
      <c r="O150" s="226"/>
      <c r="P150" s="226"/>
      <c r="Q150" s="226"/>
      <c r="R150" s="226"/>
      <c r="S150" s="226"/>
      <c r="T150" s="227"/>
      <c r="AT150" s="228" t="s">
        <v>149</v>
      </c>
      <c r="AU150" s="228" t="s">
        <v>82</v>
      </c>
      <c r="AV150" s="12" t="s">
        <v>82</v>
      </c>
      <c r="AW150" s="12" t="s">
        <v>37</v>
      </c>
      <c r="AX150" s="12" t="s">
        <v>74</v>
      </c>
      <c r="AY150" s="228" t="s">
        <v>139</v>
      </c>
    </row>
    <row r="151" spans="2:65" s="12" customFormat="1">
      <c r="B151" s="217"/>
      <c r="C151" s="218"/>
      <c r="D151" s="231" t="s">
        <v>149</v>
      </c>
      <c r="E151" s="241" t="s">
        <v>23</v>
      </c>
      <c r="F151" s="242" t="s">
        <v>236</v>
      </c>
      <c r="G151" s="218"/>
      <c r="H151" s="243">
        <v>23.558</v>
      </c>
      <c r="I151" s="223"/>
      <c r="J151" s="218"/>
      <c r="K151" s="218"/>
      <c r="L151" s="224"/>
      <c r="M151" s="225"/>
      <c r="N151" s="226"/>
      <c r="O151" s="226"/>
      <c r="P151" s="226"/>
      <c r="Q151" s="226"/>
      <c r="R151" s="226"/>
      <c r="S151" s="226"/>
      <c r="T151" s="227"/>
      <c r="AT151" s="228" t="s">
        <v>149</v>
      </c>
      <c r="AU151" s="228" t="s">
        <v>82</v>
      </c>
      <c r="AV151" s="12" t="s">
        <v>82</v>
      </c>
      <c r="AW151" s="12" t="s">
        <v>37</v>
      </c>
      <c r="AX151" s="12" t="s">
        <v>74</v>
      </c>
      <c r="AY151" s="228" t="s">
        <v>139</v>
      </c>
    </row>
    <row r="152" spans="2:65" s="14" customFormat="1">
      <c r="B152" s="244"/>
      <c r="C152" s="245"/>
      <c r="D152" s="219" t="s">
        <v>149</v>
      </c>
      <c r="E152" s="268" t="s">
        <v>23</v>
      </c>
      <c r="F152" s="269" t="s">
        <v>157</v>
      </c>
      <c r="G152" s="245"/>
      <c r="H152" s="270">
        <v>40.947000000000003</v>
      </c>
      <c r="I152" s="249"/>
      <c r="J152" s="245"/>
      <c r="K152" s="245"/>
      <c r="L152" s="250"/>
      <c r="M152" s="251"/>
      <c r="N152" s="252"/>
      <c r="O152" s="252"/>
      <c r="P152" s="252"/>
      <c r="Q152" s="252"/>
      <c r="R152" s="252"/>
      <c r="S152" s="252"/>
      <c r="T152" s="253"/>
      <c r="AT152" s="254" t="s">
        <v>149</v>
      </c>
      <c r="AU152" s="254" t="s">
        <v>82</v>
      </c>
      <c r="AV152" s="14" t="s">
        <v>158</v>
      </c>
      <c r="AW152" s="14" t="s">
        <v>37</v>
      </c>
      <c r="AX152" s="14" t="s">
        <v>80</v>
      </c>
      <c r="AY152" s="254" t="s">
        <v>139</v>
      </c>
    </row>
    <row r="153" spans="2:65" s="1" customFormat="1" ht="31.5" customHeight="1">
      <c r="B153" s="42"/>
      <c r="C153" s="205" t="s">
        <v>10</v>
      </c>
      <c r="D153" s="205" t="s">
        <v>142</v>
      </c>
      <c r="E153" s="206" t="s">
        <v>237</v>
      </c>
      <c r="F153" s="207" t="s">
        <v>238</v>
      </c>
      <c r="G153" s="208" t="s">
        <v>145</v>
      </c>
      <c r="H153" s="209">
        <v>19.036000000000001</v>
      </c>
      <c r="I153" s="210"/>
      <c r="J153" s="211">
        <f>ROUND(I153*H153,2)</f>
        <v>0</v>
      </c>
      <c r="K153" s="207" t="s">
        <v>146</v>
      </c>
      <c r="L153" s="62"/>
      <c r="M153" s="212" t="s">
        <v>23</v>
      </c>
      <c r="N153" s="213" t="s">
        <v>45</v>
      </c>
      <c r="O153" s="43"/>
      <c r="P153" s="214">
        <f>O153*H153</f>
        <v>0</v>
      </c>
      <c r="Q153" s="214">
        <v>0</v>
      </c>
      <c r="R153" s="214">
        <f>Q153*H153</f>
        <v>0</v>
      </c>
      <c r="S153" s="214">
        <v>2.5000000000000001E-2</v>
      </c>
      <c r="T153" s="215">
        <f>S153*H153</f>
        <v>0.47590000000000005</v>
      </c>
      <c r="AR153" s="25" t="s">
        <v>147</v>
      </c>
      <c r="AT153" s="25" t="s">
        <v>142</v>
      </c>
      <c r="AU153" s="25" t="s">
        <v>82</v>
      </c>
      <c r="AY153" s="25" t="s">
        <v>139</v>
      </c>
      <c r="BE153" s="216">
        <f>IF(N153="základní",J153,0)</f>
        <v>0</v>
      </c>
      <c r="BF153" s="216">
        <f>IF(N153="snížená",J153,0)</f>
        <v>0</v>
      </c>
      <c r="BG153" s="216">
        <f>IF(N153="zákl. přenesená",J153,0)</f>
        <v>0</v>
      </c>
      <c r="BH153" s="216">
        <f>IF(N153="sníž. přenesená",J153,0)</f>
        <v>0</v>
      </c>
      <c r="BI153" s="216">
        <f>IF(N153="nulová",J153,0)</f>
        <v>0</v>
      </c>
      <c r="BJ153" s="25" t="s">
        <v>80</v>
      </c>
      <c r="BK153" s="216">
        <f>ROUND(I153*H153,2)</f>
        <v>0</v>
      </c>
      <c r="BL153" s="25" t="s">
        <v>147</v>
      </c>
      <c r="BM153" s="25" t="s">
        <v>239</v>
      </c>
    </row>
    <row r="154" spans="2:65" s="1" customFormat="1" ht="40.5">
      <c r="B154" s="42"/>
      <c r="C154" s="64"/>
      <c r="D154" s="231" t="s">
        <v>164</v>
      </c>
      <c r="E154" s="64"/>
      <c r="F154" s="266" t="s">
        <v>240</v>
      </c>
      <c r="G154" s="64"/>
      <c r="H154" s="64"/>
      <c r="I154" s="173"/>
      <c r="J154" s="64"/>
      <c r="K154" s="64"/>
      <c r="L154" s="62"/>
      <c r="M154" s="267"/>
      <c r="N154" s="43"/>
      <c r="O154" s="43"/>
      <c r="P154" s="43"/>
      <c r="Q154" s="43"/>
      <c r="R154" s="43"/>
      <c r="S154" s="43"/>
      <c r="T154" s="79"/>
      <c r="AT154" s="25" t="s">
        <v>164</v>
      </c>
      <c r="AU154" s="25" t="s">
        <v>82</v>
      </c>
    </row>
    <row r="155" spans="2:65" s="13" customFormat="1">
      <c r="B155" s="229"/>
      <c r="C155" s="230"/>
      <c r="D155" s="231" t="s">
        <v>149</v>
      </c>
      <c r="E155" s="232" t="s">
        <v>23</v>
      </c>
      <c r="F155" s="233" t="s">
        <v>241</v>
      </c>
      <c r="G155" s="230"/>
      <c r="H155" s="234" t="s">
        <v>23</v>
      </c>
      <c r="I155" s="235"/>
      <c r="J155" s="230"/>
      <c r="K155" s="230"/>
      <c r="L155" s="236"/>
      <c r="M155" s="237"/>
      <c r="N155" s="238"/>
      <c r="O155" s="238"/>
      <c r="P155" s="238"/>
      <c r="Q155" s="238"/>
      <c r="R155" s="238"/>
      <c r="S155" s="238"/>
      <c r="T155" s="239"/>
      <c r="AT155" s="240" t="s">
        <v>149</v>
      </c>
      <c r="AU155" s="240" t="s">
        <v>82</v>
      </c>
      <c r="AV155" s="13" t="s">
        <v>80</v>
      </c>
      <c r="AW155" s="13" t="s">
        <v>37</v>
      </c>
      <c r="AX155" s="13" t="s">
        <v>74</v>
      </c>
      <c r="AY155" s="240" t="s">
        <v>139</v>
      </c>
    </row>
    <row r="156" spans="2:65" s="12" customFormat="1">
      <c r="B156" s="217"/>
      <c r="C156" s="218"/>
      <c r="D156" s="231" t="s">
        <v>149</v>
      </c>
      <c r="E156" s="241" t="s">
        <v>23</v>
      </c>
      <c r="F156" s="242" t="s">
        <v>242</v>
      </c>
      <c r="G156" s="218"/>
      <c r="H156" s="243">
        <v>9.5180000000000007</v>
      </c>
      <c r="I156" s="223"/>
      <c r="J156" s="218"/>
      <c r="K156" s="218"/>
      <c r="L156" s="224"/>
      <c r="M156" s="225"/>
      <c r="N156" s="226"/>
      <c r="O156" s="226"/>
      <c r="P156" s="226"/>
      <c r="Q156" s="226"/>
      <c r="R156" s="226"/>
      <c r="S156" s="226"/>
      <c r="T156" s="227"/>
      <c r="AT156" s="228" t="s">
        <v>149</v>
      </c>
      <c r="AU156" s="228" t="s">
        <v>82</v>
      </c>
      <c r="AV156" s="12" t="s">
        <v>82</v>
      </c>
      <c r="AW156" s="12" t="s">
        <v>37</v>
      </c>
      <c r="AX156" s="12" t="s">
        <v>74</v>
      </c>
      <c r="AY156" s="228" t="s">
        <v>139</v>
      </c>
    </row>
    <row r="157" spans="2:65" s="12" customFormat="1">
      <c r="B157" s="217"/>
      <c r="C157" s="218"/>
      <c r="D157" s="231" t="s">
        <v>149</v>
      </c>
      <c r="E157" s="241" t="s">
        <v>23</v>
      </c>
      <c r="F157" s="242" t="s">
        <v>243</v>
      </c>
      <c r="G157" s="218"/>
      <c r="H157" s="243">
        <v>9.5180000000000007</v>
      </c>
      <c r="I157" s="223"/>
      <c r="J157" s="218"/>
      <c r="K157" s="218"/>
      <c r="L157" s="224"/>
      <c r="M157" s="225"/>
      <c r="N157" s="226"/>
      <c r="O157" s="226"/>
      <c r="P157" s="226"/>
      <c r="Q157" s="226"/>
      <c r="R157" s="226"/>
      <c r="S157" s="226"/>
      <c r="T157" s="227"/>
      <c r="AT157" s="228" t="s">
        <v>149</v>
      </c>
      <c r="AU157" s="228" t="s">
        <v>82</v>
      </c>
      <c r="AV157" s="12" t="s">
        <v>82</v>
      </c>
      <c r="AW157" s="12" t="s">
        <v>37</v>
      </c>
      <c r="AX157" s="12" t="s">
        <v>74</v>
      </c>
      <c r="AY157" s="228" t="s">
        <v>139</v>
      </c>
    </row>
    <row r="158" spans="2:65" s="14" customFormat="1">
      <c r="B158" s="244"/>
      <c r="C158" s="245"/>
      <c r="D158" s="231" t="s">
        <v>149</v>
      </c>
      <c r="E158" s="246" t="s">
        <v>23</v>
      </c>
      <c r="F158" s="247" t="s">
        <v>157</v>
      </c>
      <c r="G158" s="245"/>
      <c r="H158" s="248">
        <v>19.036000000000001</v>
      </c>
      <c r="I158" s="249"/>
      <c r="J158" s="245"/>
      <c r="K158" s="245"/>
      <c r="L158" s="250"/>
      <c r="M158" s="251"/>
      <c r="N158" s="252"/>
      <c r="O158" s="252"/>
      <c r="P158" s="252"/>
      <c r="Q158" s="252"/>
      <c r="R158" s="252"/>
      <c r="S158" s="252"/>
      <c r="T158" s="253"/>
      <c r="AT158" s="254" t="s">
        <v>149</v>
      </c>
      <c r="AU158" s="254" t="s">
        <v>82</v>
      </c>
      <c r="AV158" s="14" t="s">
        <v>158</v>
      </c>
      <c r="AW158" s="14" t="s">
        <v>37</v>
      </c>
      <c r="AX158" s="14" t="s">
        <v>80</v>
      </c>
      <c r="AY158" s="254" t="s">
        <v>139</v>
      </c>
    </row>
    <row r="159" spans="2:65" s="11" customFormat="1" ht="29.85" customHeight="1">
      <c r="B159" s="188"/>
      <c r="C159" s="189"/>
      <c r="D159" s="202" t="s">
        <v>73</v>
      </c>
      <c r="E159" s="203" t="s">
        <v>244</v>
      </c>
      <c r="F159" s="203" t="s">
        <v>245</v>
      </c>
      <c r="G159" s="189"/>
      <c r="H159" s="189"/>
      <c r="I159" s="192"/>
      <c r="J159" s="204">
        <f>BK159</f>
        <v>0</v>
      </c>
      <c r="K159" s="189"/>
      <c r="L159" s="194"/>
      <c r="M159" s="195"/>
      <c r="N159" s="196"/>
      <c r="O159" s="196"/>
      <c r="P159" s="197">
        <f>SUM(P160:P168)</f>
        <v>0</v>
      </c>
      <c r="Q159" s="196"/>
      <c r="R159" s="197">
        <f>SUM(R160:R168)</f>
        <v>0</v>
      </c>
      <c r="S159" s="196"/>
      <c r="T159" s="198">
        <f>SUM(T160:T168)</f>
        <v>0</v>
      </c>
      <c r="AR159" s="199" t="s">
        <v>80</v>
      </c>
      <c r="AT159" s="200" t="s">
        <v>73</v>
      </c>
      <c r="AU159" s="200" t="s">
        <v>80</v>
      </c>
      <c r="AY159" s="199" t="s">
        <v>139</v>
      </c>
      <c r="BK159" s="201">
        <f>SUM(BK160:BK168)</f>
        <v>0</v>
      </c>
    </row>
    <row r="160" spans="2:65" s="1" customFormat="1" ht="31.5" customHeight="1">
      <c r="B160" s="42"/>
      <c r="C160" s="205" t="s">
        <v>246</v>
      </c>
      <c r="D160" s="205" t="s">
        <v>142</v>
      </c>
      <c r="E160" s="206" t="s">
        <v>247</v>
      </c>
      <c r="F160" s="207" t="s">
        <v>248</v>
      </c>
      <c r="G160" s="208" t="s">
        <v>249</v>
      </c>
      <c r="H160" s="209">
        <v>19.754999999999999</v>
      </c>
      <c r="I160" s="210"/>
      <c r="J160" s="211">
        <f>ROUND(I160*H160,2)</f>
        <v>0</v>
      </c>
      <c r="K160" s="207" t="s">
        <v>146</v>
      </c>
      <c r="L160" s="62"/>
      <c r="M160" s="212" t="s">
        <v>23</v>
      </c>
      <c r="N160" s="213" t="s">
        <v>45</v>
      </c>
      <c r="O160" s="43"/>
      <c r="P160" s="214">
        <f>O160*H160</f>
        <v>0</v>
      </c>
      <c r="Q160" s="214">
        <v>0</v>
      </c>
      <c r="R160" s="214">
        <f>Q160*H160</f>
        <v>0</v>
      </c>
      <c r="S160" s="214">
        <v>0</v>
      </c>
      <c r="T160" s="215">
        <f>S160*H160</f>
        <v>0</v>
      </c>
      <c r="AR160" s="25" t="s">
        <v>147</v>
      </c>
      <c r="AT160" s="25" t="s">
        <v>142</v>
      </c>
      <c r="AU160" s="25" t="s">
        <v>82</v>
      </c>
      <c r="AY160" s="25" t="s">
        <v>139</v>
      </c>
      <c r="BE160" s="216">
        <f>IF(N160="základní",J160,0)</f>
        <v>0</v>
      </c>
      <c r="BF160" s="216">
        <f>IF(N160="snížená",J160,0)</f>
        <v>0</v>
      </c>
      <c r="BG160" s="216">
        <f>IF(N160="zákl. přenesená",J160,0)</f>
        <v>0</v>
      </c>
      <c r="BH160" s="216">
        <f>IF(N160="sníž. přenesená",J160,0)</f>
        <v>0</v>
      </c>
      <c r="BI160" s="216">
        <f>IF(N160="nulová",J160,0)</f>
        <v>0</v>
      </c>
      <c r="BJ160" s="25" t="s">
        <v>80</v>
      </c>
      <c r="BK160" s="216">
        <f>ROUND(I160*H160,2)</f>
        <v>0</v>
      </c>
      <c r="BL160" s="25" t="s">
        <v>147</v>
      </c>
      <c r="BM160" s="25" t="s">
        <v>250</v>
      </c>
    </row>
    <row r="161" spans="2:65" s="1" customFormat="1" ht="121.5">
      <c r="B161" s="42"/>
      <c r="C161" s="64"/>
      <c r="D161" s="219" t="s">
        <v>164</v>
      </c>
      <c r="E161" s="64"/>
      <c r="F161" s="271" t="s">
        <v>251</v>
      </c>
      <c r="G161" s="64"/>
      <c r="H161" s="64"/>
      <c r="I161" s="173"/>
      <c r="J161" s="64"/>
      <c r="K161" s="64"/>
      <c r="L161" s="62"/>
      <c r="M161" s="267"/>
      <c r="N161" s="43"/>
      <c r="O161" s="43"/>
      <c r="P161" s="43"/>
      <c r="Q161" s="43"/>
      <c r="R161" s="43"/>
      <c r="S161" s="43"/>
      <c r="T161" s="79"/>
      <c r="AT161" s="25" t="s">
        <v>164</v>
      </c>
      <c r="AU161" s="25" t="s">
        <v>82</v>
      </c>
    </row>
    <row r="162" spans="2:65" s="1" customFormat="1" ht="31.5" customHeight="1">
      <c r="B162" s="42"/>
      <c r="C162" s="205" t="s">
        <v>252</v>
      </c>
      <c r="D162" s="205" t="s">
        <v>142</v>
      </c>
      <c r="E162" s="206" t="s">
        <v>253</v>
      </c>
      <c r="F162" s="207" t="s">
        <v>254</v>
      </c>
      <c r="G162" s="208" t="s">
        <v>249</v>
      </c>
      <c r="H162" s="209">
        <v>19.754999999999999</v>
      </c>
      <c r="I162" s="210"/>
      <c r="J162" s="211">
        <f>ROUND(I162*H162,2)</f>
        <v>0</v>
      </c>
      <c r="K162" s="207" t="s">
        <v>146</v>
      </c>
      <c r="L162" s="62"/>
      <c r="M162" s="212" t="s">
        <v>23</v>
      </c>
      <c r="N162" s="213" t="s">
        <v>45</v>
      </c>
      <c r="O162" s="43"/>
      <c r="P162" s="214">
        <f>O162*H162</f>
        <v>0</v>
      </c>
      <c r="Q162" s="214">
        <v>0</v>
      </c>
      <c r="R162" s="214">
        <f>Q162*H162</f>
        <v>0</v>
      </c>
      <c r="S162" s="214">
        <v>0</v>
      </c>
      <c r="T162" s="215">
        <f>S162*H162</f>
        <v>0</v>
      </c>
      <c r="AR162" s="25" t="s">
        <v>147</v>
      </c>
      <c r="AT162" s="25" t="s">
        <v>142</v>
      </c>
      <c r="AU162" s="25" t="s">
        <v>82</v>
      </c>
      <c r="AY162" s="25" t="s">
        <v>139</v>
      </c>
      <c r="BE162" s="216">
        <f>IF(N162="základní",J162,0)</f>
        <v>0</v>
      </c>
      <c r="BF162" s="216">
        <f>IF(N162="snížená",J162,0)</f>
        <v>0</v>
      </c>
      <c r="BG162" s="216">
        <f>IF(N162="zákl. přenesená",J162,0)</f>
        <v>0</v>
      </c>
      <c r="BH162" s="216">
        <f>IF(N162="sníž. přenesená",J162,0)</f>
        <v>0</v>
      </c>
      <c r="BI162" s="216">
        <f>IF(N162="nulová",J162,0)</f>
        <v>0</v>
      </c>
      <c r="BJ162" s="25" t="s">
        <v>80</v>
      </c>
      <c r="BK162" s="216">
        <f>ROUND(I162*H162,2)</f>
        <v>0</v>
      </c>
      <c r="BL162" s="25" t="s">
        <v>147</v>
      </c>
      <c r="BM162" s="25" t="s">
        <v>255</v>
      </c>
    </row>
    <row r="163" spans="2:65" s="1" customFormat="1" ht="81">
      <c r="B163" s="42"/>
      <c r="C163" s="64"/>
      <c r="D163" s="219" t="s">
        <v>164</v>
      </c>
      <c r="E163" s="64"/>
      <c r="F163" s="271" t="s">
        <v>256</v>
      </c>
      <c r="G163" s="64"/>
      <c r="H163" s="64"/>
      <c r="I163" s="173"/>
      <c r="J163" s="64"/>
      <c r="K163" s="64"/>
      <c r="L163" s="62"/>
      <c r="M163" s="267"/>
      <c r="N163" s="43"/>
      <c r="O163" s="43"/>
      <c r="P163" s="43"/>
      <c r="Q163" s="43"/>
      <c r="R163" s="43"/>
      <c r="S163" s="43"/>
      <c r="T163" s="79"/>
      <c r="AT163" s="25" t="s">
        <v>164</v>
      </c>
      <c r="AU163" s="25" t="s">
        <v>82</v>
      </c>
    </row>
    <row r="164" spans="2:65" s="1" customFormat="1" ht="31.5" customHeight="1">
      <c r="B164" s="42"/>
      <c r="C164" s="205" t="s">
        <v>257</v>
      </c>
      <c r="D164" s="205" t="s">
        <v>142</v>
      </c>
      <c r="E164" s="206" t="s">
        <v>258</v>
      </c>
      <c r="F164" s="207" t="s">
        <v>259</v>
      </c>
      <c r="G164" s="208" t="s">
        <v>249</v>
      </c>
      <c r="H164" s="209">
        <v>197.55</v>
      </c>
      <c r="I164" s="210"/>
      <c r="J164" s="211">
        <f>ROUND(I164*H164,2)</f>
        <v>0</v>
      </c>
      <c r="K164" s="207" t="s">
        <v>146</v>
      </c>
      <c r="L164" s="62"/>
      <c r="M164" s="212" t="s">
        <v>23</v>
      </c>
      <c r="N164" s="213" t="s">
        <v>45</v>
      </c>
      <c r="O164" s="43"/>
      <c r="P164" s="214">
        <f>O164*H164</f>
        <v>0</v>
      </c>
      <c r="Q164" s="214">
        <v>0</v>
      </c>
      <c r="R164" s="214">
        <f>Q164*H164</f>
        <v>0</v>
      </c>
      <c r="S164" s="214">
        <v>0</v>
      </c>
      <c r="T164" s="215">
        <f>S164*H164</f>
        <v>0</v>
      </c>
      <c r="AR164" s="25" t="s">
        <v>147</v>
      </c>
      <c r="AT164" s="25" t="s">
        <v>142</v>
      </c>
      <c r="AU164" s="25" t="s">
        <v>82</v>
      </c>
      <c r="AY164" s="25" t="s">
        <v>139</v>
      </c>
      <c r="BE164" s="216">
        <f>IF(N164="základní",J164,0)</f>
        <v>0</v>
      </c>
      <c r="BF164" s="216">
        <f>IF(N164="snížená",J164,0)</f>
        <v>0</v>
      </c>
      <c r="BG164" s="216">
        <f>IF(N164="zákl. přenesená",J164,0)</f>
        <v>0</v>
      </c>
      <c r="BH164" s="216">
        <f>IF(N164="sníž. přenesená",J164,0)</f>
        <v>0</v>
      </c>
      <c r="BI164" s="216">
        <f>IF(N164="nulová",J164,0)</f>
        <v>0</v>
      </c>
      <c r="BJ164" s="25" t="s">
        <v>80</v>
      </c>
      <c r="BK164" s="216">
        <f>ROUND(I164*H164,2)</f>
        <v>0</v>
      </c>
      <c r="BL164" s="25" t="s">
        <v>147</v>
      </c>
      <c r="BM164" s="25" t="s">
        <v>260</v>
      </c>
    </row>
    <row r="165" spans="2:65" s="1" customFormat="1" ht="81">
      <c r="B165" s="42"/>
      <c r="C165" s="64"/>
      <c r="D165" s="231" t="s">
        <v>164</v>
      </c>
      <c r="E165" s="64"/>
      <c r="F165" s="266" t="s">
        <v>256</v>
      </c>
      <c r="G165" s="64"/>
      <c r="H165" s="64"/>
      <c r="I165" s="173"/>
      <c r="J165" s="64"/>
      <c r="K165" s="64"/>
      <c r="L165" s="62"/>
      <c r="M165" s="267"/>
      <c r="N165" s="43"/>
      <c r="O165" s="43"/>
      <c r="P165" s="43"/>
      <c r="Q165" s="43"/>
      <c r="R165" s="43"/>
      <c r="S165" s="43"/>
      <c r="T165" s="79"/>
      <c r="AT165" s="25" t="s">
        <v>164</v>
      </c>
      <c r="AU165" s="25" t="s">
        <v>82</v>
      </c>
    </row>
    <row r="166" spans="2:65" s="12" customFormat="1">
      <c r="B166" s="217"/>
      <c r="C166" s="218"/>
      <c r="D166" s="219" t="s">
        <v>149</v>
      </c>
      <c r="E166" s="218"/>
      <c r="F166" s="221" t="s">
        <v>261</v>
      </c>
      <c r="G166" s="218"/>
      <c r="H166" s="222">
        <v>197.55</v>
      </c>
      <c r="I166" s="223"/>
      <c r="J166" s="218"/>
      <c r="K166" s="218"/>
      <c r="L166" s="224"/>
      <c r="M166" s="225"/>
      <c r="N166" s="226"/>
      <c r="O166" s="226"/>
      <c r="P166" s="226"/>
      <c r="Q166" s="226"/>
      <c r="R166" s="226"/>
      <c r="S166" s="226"/>
      <c r="T166" s="227"/>
      <c r="AT166" s="228" t="s">
        <v>149</v>
      </c>
      <c r="AU166" s="228" t="s">
        <v>82</v>
      </c>
      <c r="AV166" s="12" t="s">
        <v>82</v>
      </c>
      <c r="AW166" s="12" t="s">
        <v>6</v>
      </c>
      <c r="AX166" s="12" t="s">
        <v>80</v>
      </c>
      <c r="AY166" s="228" t="s">
        <v>139</v>
      </c>
    </row>
    <row r="167" spans="2:65" s="1" customFormat="1" ht="22.5" customHeight="1">
      <c r="B167" s="42"/>
      <c r="C167" s="205" t="s">
        <v>262</v>
      </c>
      <c r="D167" s="205" t="s">
        <v>142</v>
      </c>
      <c r="E167" s="206" t="s">
        <v>263</v>
      </c>
      <c r="F167" s="207" t="s">
        <v>264</v>
      </c>
      <c r="G167" s="208" t="s">
        <v>249</v>
      </c>
      <c r="H167" s="209">
        <v>19.754999999999999</v>
      </c>
      <c r="I167" s="210"/>
      <c r="J167" s="211">
        <f>ROUND(I167*H167,2)</f>
        <v>0</v>
      </c>
      <c r="K167" s="207" t="s">
        <v>146</v>
      </c>
      <c r="L167" s="62"/>
      <c r="M167" s="212" t="s">
        <v>23</v>
      </c>
      <c r="N167" s="213" t="s">
        <v>45</v>
      </c>
      <c r="O167" s="43"/>
      <c r="P167" s="214">
        <f>O167*H167</f>
        <v>0</v>
      </c>
      <c r="Q167" s="214">
        <v>0</v>
      </c>
      <c r="R167" s="214">
        <f>Q167*H167</f>
        <v>0</v>
      </c>
      <c r="S167" s="214">
        <v>0</v>
      </c>
      <c r="T167" s="215">
        <f>S167*H167</f>
        <v>0</v>
      </c>
      <c r="AR167" s="25" t="s">
        <v>147</v>
      </c>
      <c r="AT167" s="25" t="s">
        <v>142</v>
      </c>
      <c r="AU167" s="25" t="s">
        <v>82</v>
      </c>
      <c r="AY167" s="25" t="s">
        <v>139</v>
      </c>
      <c r="BE167" s="216">
        <f>IF(N167="základní",J167,0)</f>
        <v>0</v>
      </c>
      <c r="BF167" s="216">
        <f>IF(N167="snížená",J167,0)</f>
        <v>0</v>
      </c>
      <c r="BG167" s="216">
        <f>IF(N167="zákl. přenesená",J167,0)</f>
        <v>0</v>
      </c>
      <c r="BH167" s="216">
        <f>IF(N167="sníž. přenesená",J167,0)</f>
        <v>0</v>
      </c>
      <c r="BI167" s="216">
        <f>IF(N167="nulová",J167,0)</f>
        <v>0</v>
      </c>
      <c r="BJ167" s="25" t="s">
        <v>80</v>
      </c>
      <c r="BK167" s="216">
        <f>ROUND(I167*H167,2)</f>
        <v>0</v>
      </c>
      <c r="BL167" s="25" t="s">
        <v>147</v>
      </c>
      <c r="BM167" s="25" t="s">
        <v>265</v>
      </c>
    </row>
    <row r="168" spans="2:65" s="1" customFormat="1" ht="67.5">
      <c r="B168" s="42"/>
      <c r="C168" s="64"/>
      <c r="D168" s="231" t="s">
        <v>164</v>
      </c>
      <c r="E168" s="64"/>
      <c r="F168" s="266" t="s">
        <v>266</v>
      </c>
      <c r="G168" s="64"/>
      <c r="H168" s="64"/>
      <c r="I168" s="173"/>
      <c r="J168" s="64"/>
      <c r="K168" s="64"/>
      <c r="L168" s="62"/>
      <c r="M168" s="267"/>
      <c r="N168" s="43"/>
      <c r="O168" s="43"/>
      <c r="P168" s="43"/>
      <c r="Q168" s="43"/>
      <c r="R168" s="43"/>
      <c r="S168" s="43"/>
      <c r="T168" s="79"/>
      <c r="AT168" s="25" t="s">
        <v>164</v>
      </c>
      <c r="AU168" s="25" t="s">
        <v>82</v>
      </c>
    </row>
    <row r="169" spans="2:65" s="11" customFormat="1" ht="29.85" customHeight="1">
      <c r="B169" s="188"/>
      <c r="C169" s="189"/>
      <c r="D169" s="202" t="s">
        <v>73</v>
      </c>
      <c r="E169" s="203" t="s">
        <v>267</v>
      </c>
      <c r="F169" s="203" t="s">
        <v>268</v>
      </c>
      <c r="G169" s="189"/>
      <c r="H169" s="189"/>
      <c r="I169" s="192"/>
      <c r="J169" s="204">
        <f>BK169</f>
        <v>0</v>
      </c>
      <c r="K169" s="189"/>
      <c r="L169" s="194"/>
      <c r="M169" s="195"/>
      <c r="N169" s="196"/>
      <c r="O169" s="196"/>
      <c r="P169" s="197">
        <f>SUM(P170:P171)</f>
        <v>0</v>
      </c>
      <c r="Q169" s="196"/>
      <c r="R169" s="197">
        <f>SUM(R170:R171)</f>
        <v>0</v>
      </c>
      <c r="S169" s="196"/>
      <c r="T169" s="198">
        <f>SUM(T170:T171)</f>
        <v>0</v>
      </c>
      <c r="AR169" s="199" t="s">
        <v>80</v>
      </c>
      <c r="AT169" s="200" t="s">
        <v>73</v>
      </c>
      <c r="AU169" s="200" t="s">
        <v>80</v>
      </c>
      <c r="AY169" s="199" t="s">
        <v>139</v>
      </c>
      <c r="BK169" s="201">
        <f>SUM(BK170:BK171)</f>
        <v>0</v>
      </c>
    </row>
    <row r="170" spans="2:65" s="1" customFormat="1" ht="44.25" customHeight="1">
      <c r="B170" s="42"/>
      <c r="C170" s="205" t="s">
        <v>269</v>
      </c>
      <c r="D170" s="205" t="s">
        <v>142</v>
      </c>
      <c r="E170" s="206" t="s">
        <v>270</v>
      </c>
      <c r="F170" s="207" t="s">
        <v>271</v>
      </c>
      <c r="G170" s="208" t="s">
        <v>249</v>
      </c>
      <c r="H170" s="209">
        <v>6.9050000000000002</v>
      </c>
      <c r="I170" s="210"/>
      <c r="J170" s="211">
        <f>ROUND(I170*H170,2)</f>
        <v>0</v>
      </c>
      <c r="K170" s="207" t="s">
        <v>146</v>
      </c>
      <c r="L170" s="62"/>
      <c r="M170" s="212" t="s">
        <v>23</v>
      </c>
      <c r="N170" s="213" t="s">
        <v>45</v>
      </c>
      <c r="O170" s="43"/>
      <c r="P170" s="214">
        <f>O170*H170</f>
        <v>0</v>
      </c>
      <c r="Q170" s="214">
        <v>0</v>
      </c>
      <c r="R170" s="214">
        <f>Q170*H170</f>
        <v>0</v>
      </c>
      <c r="S170" s="214">
        <v>0</v>
      </c>
      <c r="T170" s="215">
        <f>S170*H170</f>
        <v>0</v>
      </c>
      <c r="AR170" s="25" t="s">
        <v>147</v>
      </c>
      <c r="AT170" s="25" t="s">
        <v>142</v>
      </c>
      <c r="AU170" s="25" t="s">
        <v>82</v>
      </c>
      <c r="AY170" s="25" t="s">
        <v>139</v>
      </c>
      <c r="BE170" s="216">
        <f>IF(N170="základní",J170,0)</f>
        <v>0</v>
      </c>
      <c r="BF170" s="216">
        <f>IF(N170="snížená",J170,0)</f>
        <v>0</v>
      </c>
      <c r="BG170" s="216">
        <f>IF(N170="zákl. přenesená",J170,0)</f>
        <v>0</v>
      </c>
      <c r="BH170" s="216">
        <f>IF(N170="sníž. přenesená",J170,0)</f>
        <v>0</v>
      </c>
      <c r="BI170" s="216">
        <f>IF(N170="nulová",J170,0)</f>
        <v>0</v>
      </c>
      <c r="BJ170" s="25" t="s">
        <v>80</v>
      </c>
      <c r="BK170" s="216">
        <f>ROUND(I170*H170,2)</f>
        <v>0</v>
      </c>
      <c r="BL170" s="25" t="s">
        <v>147</v>
      </c>
      <c r="BM170" s="25" t="s">
        <v>272</v>
      </c>
    </row>
    <row r="171" spans="2:65" s="1" customFormat="1" ht="81">
      <c r="B171" s="42"/>
      <c r="C171" s="64"/>
      <c r="D171" s="231" t="s">
        <v>164</v>
      </c>
      <c r="E171" s="64"/>
      <c r="F171" s="266" t="s">
        <v>273</v>
      </c>
      <c r="G171" s="64"/>
      <c r="H171" s="64"/>
      <c r="I171" s="173"/>
      <c r="J171" s="64"/>
      <c r="K171" s="64"/>
      <c r="L171" s="62"/>
      <c r="M171" s="267"/>
      <c r="N171" s="43"/>
      <c r="O171" s="43"/>
      <c r="P171" s="43"/>
      <c r="Q171" s="43"/>
      <c r="R171" s="43"/>
      <c r="S171" s="43"/>
      <c r="T171" s="79"/>
      <c r="AT171" s="25" t="s">
        <v>164</v>
      </c>
      <c r="AU171" s="25" t="s">
        <v>82</v>
      </c>
    </row>
    <row r="172" spans="2:65" s="11" customFormat="1" ht="37.35" customHeight="1">
      <c r="B172" s="188"/>
      <c r="C172" s="189"/>
      <c r="D172" s="190" t="s">
        <v>73</v>
      </c>
      <c r="E172" s="191" t="s">
        <v>274</v>
      </c>
      <c r="F172" s="191" t="s">
        <v>275</v>
      </c>
      <c r="G172" s="189"/>
      <c r="H172" s="189"/>
      <c r="I172" s="192"/>
      <c r="J172" s="193">
        <f>BK172</f>
        <v>0</v>
      </c>
      <c r="K172" s="189"/>
      <c r="L172" s="194"/>
      <c r="M172" s="195"/>
      <c r="N172" s="196"/>
      <c r="O172" s="196"/>
      <c r="P172" s="197">
        <f>P173+P204+P231+P252</f>
        <v>0</v>
      </c>
      <c r="Q172" s="196"/>
      <c r="R172" s="197">
        <f>R173+R204+R231+R252</f>
        <v>7.6800531200000002</v>
      </c>
      <c r="S172" s="196"/>
      <c r="T172" s="198">
        <f>T173+T204+T231+T252</f>
        <v>8.5923970499999989</v>
      </c>
      <c r="AR172" s="199" t="s">
        <v>82</v>
      </c>
      <c r="AT172" s="200" t="s">
        <v>73</v>
      </c>
      <c r="AU172" s="200" t="s">
        <v>74</v>
      </c>
      <c r="AY172" s="199" t="s">
        <v>139</v>
      </c>
      <c r="BK172" s="201">
        <f>BK173+BK204+BK231+BK252</f>
        <v>0</v>
      </c>
    </row>
    <row r="173" spans="2:65" s="11" customFormat="1" ht="19.899999999999999" customHeight="1">
      <c r="B173" s="188"/>
      <c r="C173" s="189"/>
      <c r="D173" s="202" t="s">
        <v>73</v>
      </c>
      <c r="E173" s="203" t="s">
        <v>276</v>
      </c>
      <c r="F173" s="203" t="s">
        <v>277</v>
      </c>
      <c r="G173" s="189"/>
      <c r="H173" s="189"/>
      <c r="I173" s="192"/>
      <c r="J173" s="204">
        <f>BK173</f>
        <v>0</v>
      </c>
      <c r="K173" s="189"/>
      <c r="L173" s="194"/>
      <c r="M173" s="195"/>
      <c r="N173" s="196"/>
      <c r="O173" s="196"/>
      <c r="P173" s="197">
        <f>SUM(P174:P203)</f>
        <v>0</v>
      </c>
      <c r="Q173" s="196"/>
      <c r="R173" s="197">
        <f>SUM(R174:R203)</f>
        <v>6.9608898000000003</v>
      </c>
      <c r="S173" s="196"/>
      <c r="T173" s="198">
        <f>SUM(T174:T203)</f>
        <v>0</v>
      </c>
      <c r="AR173" s="199" t="s">
        <v>82</v>
      </c>
      <c r="AT173" s="200" t="s">
        <v>73</v>
      </c>
      <c r="AU173" s="200" t="s">
        <v>80</v>
      </c>
      <c r="AY173" s="199" t="s">
        <v>139</v>
      </c>
      <c r="BK173" s="201">
        <f>SUM(BK174:BK203)</f>
        <v>0</v>
      </c>
    </row>
    <row r="174" spans="2:65" s="1" customFormat="1" ht="44.25" customHeight="1">
      <c r="B174" s="42"/>
      <c r="C174" s="205" t="s">
        <v>9</v>
      </c>
      <c r="D174" s="205" t="s">
        <v>142</v>
      </c>
      <c r="E174" s="206" t="s">
        <v>278</v>
      </c>
      <c r="F174" s="207" t="s">
        <v>279</v>
      </c>
      <c r="G174" s="208" t="s">
        <v>145</v>
      </c>
      <c r="H174" s="209">
        <v>54.28</v>
      </c>
      <c r="I174" s="210"/>
      <c r="J174" s="211">
        <f>ROUND(I174*H174,2)</f>
        <v>0</v>
      </c>
      <c r="K174" s="207" t="s">
        <v>146</v>
      </c>
      <c r="L174" s="62"/>
      <c r="M174" s="212" t="s">
        <v>23</v>
      </c>
      <c r="N174" s="213" t="s">
        <v>45</v>
      </c>
      <c r="O174" s="43"/>
      <c r="P174" s="214">
        <f>O174*H174</f>
        <v>0</v>
      </c>
      <c r="Q174" s="214">
        <v>5.2490000000000002E-2</v>
      </c>
      <c r="R174" s="214">
        <f>Q174*H174</f>
        <v>2.8491572000000001</v>
      </c>
      <c r="S174" s="214">
        <v>0</v>
      </c>
      <c r="T174" s="215">
        <f>S174*H174</f>
        <v>0</v>
      </c>
      <c r="AR174" s="25" t="s">
        <v>246</v>
      </c>
      <c r="AT174" s="25" t="s">
        <v>142</v>
      </c>
      <c r="AU174" s="25" t="s">
        <v>82</v>
      </c>
      <c r="AY174" s="25" t="s">
        <v>139</v>
      </c>
      <c r="BE174" s="216">
        <f>IF(N174="základní",J174,0)</f>
        <v>0</v>
      </c>
      <c r="BF174" s="216">
        <f>IF(N174="snížená",J174,0)</f>
        <v>0</v>
      </c>
      <c r="BG174" s="216">
        <f>IF(N174="zákl. přenesená",J174,0)</f>
        <v>0</v>
      </c>
      <c r="BH174" s="216">
        <f>IF(N174="sníž. přenesená",J174,0)</f>
        <v>0</v>
      </c>
      <c r="BI174" s="216">
        <f>IF(N174="nulová",J174,0)</f>
        <v>0</v>
      </c>
      <c r="BJ174" s="25" t="s">
        <v>80</v>
      </c>
      <c r="BK174" s="216">
        <f>ROUND(I174*H174,2)</f>
        <v>0</v>
      </c>
      <c r="BL174" s="25" t="s">
        <v>246</v>
      </c>
      <c r="BM174" s="25" t="s">
        <v>280</v>
      </c>
    </row>
    <row r="175" spans="2:65" s="1" customFormat="1" ht="135">
      <c r="B175" s="42"/>
      <c r="C175" s="64"/>
      <c r="D175" s="231" t="s">
        <v>164</v>
      </c>
      <c r="E175" s="64"/>
      <c r="F175" s="266" t="s">
        <v>281</v>
      </c>
      <c r="G175" s="64"/>
      <c r="H175" s="64"/>
      <c r="I175" s="173"/>
      <c r="J175" s="64"/>
      <c r="K175" s="64"/>
      <c r="L175" s="62"/>
      <c r="M175" s="267"/>
      <c r="N175" s="43"/>
      <c r="O175" s="43"/>
      <c r="P175" s="43"/>
      <c r="Q175" s="43"/>
      <c r="R175" s="43"/>
      <c r="S175" s="43"/>
      <c r="T175" s="79"/>
      <c r="AT175" s="25" t="s">
        <v>164</v>
      </c>
      <c r="AU175" s="25" t="s">
        <v>82</v>
      </c>
    </row>
    <row r="176" spans="2:65" s="1" customFormat="1" ht="40.5">
      <c r="B176" s="42"/>
      <c r="C176" s="64"/>
      <c r="D176" s="231" t="s">
        <v>213</v>
      </c>
      <c r="E176" s="64"/>
      <c r="F176" s="266" t="s">
        <v>282</v>
      </c>
      <c r="G176" s="64"/>
      <c r="H176" s="64"/>
      <c r="I176" s="173"/>
      <c r="J176" s="64"/>
      <c r="K176" s="64"/>
      <c r="L176" s="62"/>
      <c r="M176" s="267"/>
      <c r="N176" s="43"/>
      <c r="O176" s="43"/>
      <c r="P176" s="43"/>
      <c r="Q176" s="43"/>
      <c r="R176" s="43"/>
      <c r="S176" s="43"/>
      <c r="T176" s="79"/>
      <c r="AT176" s="25" t="s">
        <v>213</v>
      </c>
      <c r="AU176" s="25" t="s">
        <v>82</v>
      </c>
    </row>
    <row r="177" spans="2:65" s="13" customFormat="1">
      <c r="B177" s="229"/>
      <c r="C177" s="230"/>
      <c r="D177" s="231" t="s">
        <v>149</v>
      </c>
      <c r="E177" s="232" t="s">
        <v>23</v>
      </c>
      <c r="F177" s="233" t="s">
        <v>283</v>
      </c>
      <c r="G177" s="230"/>
      <c r="H177" s="234" t="s">
        <v>23</v>
      </c>
      <c r="I177" s="235"/>
      <c r="J177" s="230"/>
      <c r="K177" s="230"/>
      <c r="L177" s="236"/>
      <c r="M177" s="237"/>
      <c r="N177" s="238"/>
      <c r="O177" s="238"/>
      <c r="P177" s="238"/>
      <c r="Q177" s="238"/>
      <c r="R177" s="238"/>
      <c r="S177" s="238"/>
      <c r="T177" s="239"/>
      <c r="AT177" s="240" t="s">
        <v>149</v>
      </c>
      <c r="AU177" s="240" t="s">
        <v>82</v>
      </c>
      <c r="AV177" s="13" t="s">
        <v>80</v>
      </c>
      <c r="AW177" s="13" t="s">
        <v>37</v>
      </c>
      <c r="AX177" s="13" t="s">
        <v>74</v>
      </c>
      <c r="AY177" s="240" t="s">
        <v>139</v>
      </c>
    </row>
    <row r="178" spans="2:65" s="12" customFormat="1">
      <c r="B178" s="217"/>
      <c r="C178" s="218"/>
      <c r="D178" s="231" t="s">
        <v>149</v>
      </c>
      <c r="E178" s="241" t="s">
        <v>23</v>
      </c>
      <c r="F178" s="242" t="s">
        <v>284</v>
      </c>
      <c r="G178" s="218"/>
      <c r="H178" s="243">
        <v>22.675000000000001</v>
      </c>
      <c r="I178" s="223"/>
      <c r="J178" s="218"/>
      <c r="K178" s="218"/>
      <c r="L178" s="224"/>
      <c r="M178" s="225"/>
      <c r="N178" s="226"/>
      <c r="O178" s="226"/>
      <c r="P178" s="226"/>
      <c r="Q178" s="226"/>
      <c r="R178" s="226"/>
      <c r="S178" s="226"/>
      <c r="T178" s="227"/>
      <c r="AT178" s="228" t="s">
        <v>149</v>
      </c>
      <c r="AU178" s="228" t="s">
        <v>82</v>
      </c>
      <c r="AV178" s="12" t="s">
        <v>82</v>
      </c>
      <c r="AW178" s="12" t="s">
        <v>37</v>
      </c>
      <c r="AX178" s="12" t="s">
        <v>74</v>
      </c>
      <c r="AY178" s="228" t="s">
        <v>139</v>
      </c>
    </row>
    <row r="179" spans="2:65" s="12" customFormat="1">
      <c r="B179" s="217"/>
      <c r="C179" s="218"/>
      <c r="D179" s="231" t="s">
        <v>149</v>
      </c>
      <c r="E179" s="241" t="s">
        <v>23</v>
      </c>
      <c r="F179" s="242" t="s">
        <v>285</v>
      </c>
      <c r="G179" s="218"/>
      <c r="H179" s="243">
        <v>29.02</v>
      </c>
      <c r="I179" s="223"/>
      <c r="J179" s="218"/>
      <c r="K179" s="218"/>
      <c r="L179" s="224"/>
      <c r="M179" s="225"/>
      <c r="N179" s="226"/>
      <c r="O179" s="226"/>
      <c r="P179" s="226"/>
      <c r="Q179" s="226"/>
      <c r="R179" s="226"/>
      <c r="S179" s="226"/>
      <c r="T179" s="227"/>
      <c r="AT179" s="228" t="s">
        <v>149</v>
      </c>
      <c r="AU179" s="228" t="s">
        <v>82</v>
      </c>
      <c r="AV179" s="12" t="s">
        <v>82</v>
      </c>
      <c r="AW179" s="12" t="s">
        <v>37</v>
      </c>
      <c r="AX179" s="12" t="s">
        <v>74</v>
      </c>
      <c r="AY179" s="228" t="s">
        <v>139</v>
      </c>
    </row>
    <row r="180" spans="2:65" s="14" customFormat="1">
      <c r="B180" s="244"/>
      <c r="C180" s="245"/>
      <c r="D180" s="231" t="s">
        <v>149</v>
      </c>
      <c r="E180" s="246" t="s">
        <v>23</v>
      </c>
      <c r="F180" s="247" t="s">
        <v>157</v>
      </c>
      <c r="G180" s="245"/>
      <c r="H180" s="248">
        <v>51.695</v>
      </c>
      <c r="I180" s="249"/>
      <c r="J180" s="245"/>
      <c r="K180" s="245"/>
      <c r="L180" s="250"/>
      <c r="M180" s="251"/>
      <c r="N180" s="252"/>
      <c r="O180" s="252"/>
      <c r="P180" s="252"/>
      <c r="Q180" s="252"/>
      <c r="R180" s="252"/>
      <c r="S180" s="252"/>
      <c r="T180" s="253"/>
      <c r="AT180" s="254" t="s">
        <v>149</v>
      </c>
      <c r="AU180" s="254" t="s">
        <v>82</v>
      </c>
      <c r="AV180" s="14" t="s">
        <v>158</v>
      </c>
      <c r="AW180" s="14" t="s">
        <v>37</v>
      </c>
      <c r="AX180" s="14" t="s">
        <v>74</v>
      </c>
      <c r="AY180" s="254" t="s">
        <v>139</v>
      </c>
    </row>
    <row r="181" spans="2:65" s="12" customFormat="1">
      <c r="B181" s="217"/>
      <c r="C181" s="218"/>
      <c r="D181" s="231" t="s">
        <v>149</v>
      </c>
      <c r="E181" s="241" t="s">
        <v>23</v>
      </c>
      <c r="F181" s="242" t="s">
        <v>286</v>
      </c>
      <c r="G181" s="218"/>
      <c r="H181" s="243">
        <v>2.585</v>
      </c>
      <c r="I181" s="223"/>
      <c r="J181" s="218"/>
      <c r="K181" s="218"/>
      <c r="L181" s="224"/>
      <c r="M181" s="225"/>
      <c r="N181" s="226"/>
      <c r="O181" s="226"/>
      <c r="P181" s="226"/>
      <c r="Q181" s="226"/>
      <c r="R181" s="226"/>
      <c r="S181" s="226"/>
      <c r="T181" s="227"/>
      <c r="AT181" s="228" t="s">
        <v>149</v>
      </c>
      <c r="AU181" s="228" t="s">
        <v>82</v>
      </c>
      <c r="AV181" s="12" t="s">
        <v>82</v>
      </c>
      <c r="AW181" s="12" t="s">
        <v>37</v>
      </c>
      <c r="AX181" s="12" t="s">
        <v>74</v>
      </c>
      <c r="AY181" s="228" t="s">
        <v>139</v>
      </c>
    </row>
    <row r="182" spans="2:65" s="15" customFormat="1">
      <c r="B182" s="255"/>
      <c r="C182" s="256"/>
      <c r="D182" s="219" t="s">
        <v>149</v>
      </c>
      <c r="E182" s="257" t="s">
        <v>23</v>
      </c>
      <c r="F182" s="258" t="s">
        <v>160</v>
      </c>
      <c r="G182" s="256"/>
      <c r="H182" s="259">
        <v>54.28</v>
      </c>
      <c r="I182" s="260"/>
      <c r="J182" s="256"/>
      <c r="K182" s="256"/>
      <c r="L182" s="261"/>
      <c r="M182" s="262"/>
      <c r="N182" s="263"/>
      <c r="O182" s="263"/>
      <c r="P182" s="263"/>
      <c r="Q182" s="263"/>
      <c r="R182" s="263"/>
      <c r="S182" s="263"/>
      <c r="T182" s="264"/>
      <c r="AT182" s="265" t="s">
        <v>149</v>
      </c>
      <c r="AU182" s="265" t="s">
        <v>82</v>
      </c>
      <c r="AV182" s="15" t="s">
        <v>147</v>
      </c>
      <c r="AW182" s="15" t="s">
        <v>37</v>
      </c>
      <c r="AX182" s="15" t="s">
        <v>80</v>
      </c>
      <c r="AY182" s="265" t="s">
        <v>139</v>
      </c>
    </row>
    <row r="183" spans="2:65" s="1" customFormat="1" ht="31.5" customHeight="1">
      <c r="B183" s="42"/>
      <c r="C183" s="205" t="s">
        <v>287</v>
      </c>
      <c r="D183" s="205" t="s">
        <v>142</v>
      </c>
      <c r="E183" s="206" t="s">
        <v>288</v>
      </c>
      <c r="F183" s="207" t="s">
        <v>289</v>
      </c>
      <c r="G183" s="208" t="s">
        <v>145</v>
      </c>
      <c r="H183" s="209">
        <v>54.28</v>
      </c>
      <c r="I183" s="210"/>
      <c r="J183" s="211">
        <f>ROUND(I183*H183,2)</f>
        <v>0</v>
      </c>
      <c r="K183" s="207" t="s">
        <v>146</v>
      </c>
      <c r="L183" s="62"/>
      <c r="M183" s="212" t="s">
        <v>23</v>
      </c>
      <c r="N183" s="213" t="s">
        <v>45</v>
      </c>
      <c r="O183" s="43"/>
      <c r="P183" s="214">
        <f>O183*H183</f>
        <v>0</v>
      </c>
      <c r="Q183" s="214">
        <v>2.0000000000000001E-4</v>
      </c>
      <c r="R183" s="214">
        <f>Q183*H183</f>
        <v>1.0856000000000001E-2</v>
      </c>
      <c r="S183" s="214">
        <v>0</v>
      </c>
      <c r="T183" s="215">
        <f>S183*H183</f>
        <v>0</v>
      </c>
      <c r="AR183" s="25" t="s">
        <v>246</v>
      </c>
      <c r="AT183" s="25" t="s">
        <v>142</v>
      </c>
      <c r="AU183" s="25" t="s">
        <v>82</v>
      </c>
      <c r="AY183" s="25" t="s">
        <v>139</v>
      </c>
      <c r="BE183" s="216">
        <f>IF(N183="základní",J183,0)</f>
        <v>0</v>
      </c>
      <c r="BF183" s="216">
        <f>IF(N183="snížená",J183,0)</f>
        <v>0</v>
      </c>
      <c r="BG183" s="216">
        <f>IF(N183="zákl. přenesená",J183,0)</f>
        <v>0</v>
      </c>
      <c r="BH183" s="216">
        <f>IF(N183="sníž. přenesená",J183,0)</f>
        <v>0</v>
      </c>
      <c r="BI183" s="216">
        <f>IF(N183="nulová",J183,0)</f>
        <v>0</v>
      </c>
      <c r="BJ183" s="25" t="s">
        <v>80</v>
      </c>
      <c r="BK183" s="216">
        <f>ROUND(I183*H183,2)</f>
        <v>0</v>
      </c>
      <c r="BL183" s="25" t="s">
        <v>246</v>
      </c>
      <c r="BM183" s="25" t="s">
        <v>290</v>
      </c>
    </row>
    <row r="184" spans="2:65" s="1" customFormat="1" ht="135">
      <c r="B184" s="42"/>
      <c r="C184" s="64"/>
      <c r="D184" s="231" t="s">
        <v>164</v>
      </c>
      <c r="E184" s="64"/>
      <c r="F184" s="266" t="s">
        <v>281</v>
      </c>
      <c r="G184" s="64"/>
      <c r="H184" s="64"/>
      <c r="I184" s="173"/>
      <c r="J184" s="64"/>
      <c r="K184" s="64"/>
      <c r="L184" s="62"/>
      <c r="M184" s="267"/>
      <c r="N184" s="43"/>
      <c r="O184" s="43"/>
      <c r="P184" s="43"/>
      <c r="Q184" s="43"/>
      <c r="R184" s="43"/>
      <c r="S184" s="43"/>
      <c r="T184" s="79"/>
      <c r="AT184" s="25" t="s">
        <v>164</v>
      </c>
      <c r="AU184" s="25" t="s">
        <v>82</v>
      </c>
    </row>
    <row r="185" spans="2:65" s="12" customFormat="1">
      <c r="B185" s="217"/>
      <c r="C185" s="218"/>
      <c r="D185" s="219" t="s">
        <v>149</v>
      </c>
      <c r="E185" s="220" t="s">
        <v>23</v>
      </c>
      <c r="F185" s="221" t="s">
        <v>291</v>
      </c>
      <c r="G185" s="218"/>
      <c r="H185" s="222">
        <v>54.28</v>
      </c>
      <c r="I185" s="223"/>
      <c r="J185" s="218"/>
      <c r="K185" s="218"/>
      <c r="L185" s="224"/>
      <c r="M185" s="225"/>
      <c r="N185" s="226"/>
      <c r="O185" s="226"/>
      <c r="P185" s="226"/>
      <c r="Q185" s="226"/>
      <c r="R185" s="226"/>
      <c r="S185" s="226"/>
      <c r="T185" s="227"/>
      <c r="AT185" s="228" t="s">
        <v>149</v>
      </c>
      <c r="AU185" s="228" t="s">
        <v>82</v>
      </c>
      <c r="AV185" s="12" t="s">
        <v>82</v>
      </c>
      <c r="AW185" s="12" t="s">
        <v>37</v>
      </c>
      <c r="AX185" s="12" t="s">
        <v>80</v>
      </c>
      <c r="AY185" s="228" t="s">
        <v>139</v>
      </c>
    </row>
    <row r="186" spans="2:65" s="1" customFormat="1" ht="31.5" customHeight="1">
      <c r="B186" s="42"/>
      <c r="C186" s="205" t="s">
        <v>292</v>
      </c>
      <c r="D186" s="205" t="s">
        <v>142</v>
      </c>
      <c r="E186" s="206" t="s">
        <v>293</v>
      </c>
      <c r="F186" s="207" t="s">
        <v>294</v>
      </c>
      <c r="G186" s="208" t="s">
        <v>181</v>
      </c>
      <c r="H186" s="209">
        <v>84.31</v>
      </c>
      <c r="I186" s="210"/>
      <c r="J186" s="211">
        <f>ROUND(I186*H186,2)</f>
        <v>0</v>
      </c>
      <c r="K186" s="207" t="s">
        <v>146</v>
      </c>
      <c r="L186" s="62"/>
      <c r="M186" s="212" t="s">
        <v>23</v>
      </c>
      <c r="N186" s="213" t="s">
        <v>45</v>
      </c>
      <c r="O186" s="43"/>
      <c r="P186" s="214">
        <f>O186*H186</f>
        <v>0</v>
      </c>
      <c r="Q186" s="214">
        <v>2.5999999999999998E-4</v>
      </c>
      <c r="R186" s="214">
        <f>Q186*H186</f>
        <v>2.1920599999999998E-2</v>
      </c>
      <c r="S186" s="214">
        <v>0</v>
      </c>
      <c r="T186" s="215">
        <f>S186*H186</f>
        <v>0</v>
      </c>
      <c r="AR186" s="25" t="s">
        <v>246</v>
      </c>
      <c r="AT186" s="25" t="s">
        <v>142</v>
      </c>
      <c r="AU186" s="25" t="s">
        <v>82</v>
      </c>
      <c r="AY186" s="25" t="s">
        <v>139</v>
      </c>
      <c r="BE186" s="216">
        <f>IF(N186="základní",J186,0)</f>
        <v>0</v>
      </c>
      <c r="BF186" s="216">
        <f>IF(N186="snížená",J186,0)</f>
        <v>0</v>
      </c>
      <c r="BG186" s="216">
        <f>IF(N186="zákl. přenesená",J186,0)</f>
        <v>0</v>
      </c>
      <c r="BH186" s="216">
        <f>IF(N186="sníž. přenesená",J186,0)</f>
        <v>0</v>
      </c>
      <c r="BI186" s="216">
        <f>IF(N186="nulová",J186,0)</f>
        <v>0</v>
      </c>
      <c r="BJ186" s="25" t="s">
        <v>80</v>
      </c>
      <c r="BK186" s="216">
        <f>ROUND(I186*H186,2)</f>
        <v>0</v>
      </c>
      <c r="BL186" s="25" t="s">
        <v>246</v>
      </c>
      <c r="BM186" s="25" t="s">
        <v>295</v>
      </c>
    </row>
    <row r="187" spans="2:65" s="1" customFormat="1" ht="135">
      <c r="B187" s="42"/>
      <c r="C187" s="64"/>
      <c r="D187" s="231" t="s">
        <v>164</v>
      </c>
      <c r="E187" s="64"/>
      <c r="F187" s="266" t="s">
        <v>296</v>
      </c>
      <c r="G187" s="64"/>
      <c r="H187" s="64"/>
      <c r="I187" s="173"/>
      <c r="J187" s="64"/>
      <c r="K187" s="64"/>
      <c r="L187" s="62"/>
      <c r="M187" s="267"/>
      <c r="N187" s="43"/>
      <c r="O187" s="43"/>
      <c r="P187" s="43"/>
      <c r="Q187" s="43"/>
      <c r="R187" s="43"/>
      <c r="S187" s="43"/>
      <c r="T187" s="79"/>
      <c r="AT187" s="25" t="s">
        <v>164</v>
      </c>
      <c r="AU187" s="25" t="s">
        <v>82</v>
      </c>
    </row>
    <row r="188" spans="2:65" s="12" customFormat="1">
      <c r="B188" s="217"/>
      <c r="C188" s="218"/>
      <c r="D188" s="231" t="s">
        <v>149</v>
      </c>
      <c r="E188" s="241" t="s">
        <v>23</v>
      </c>
      <c r="F188" s="242" t="s">
        <v>297</v>
      </c>
      <c r="G188" s="218"/>
      <c r="H188" s="243">
        <v>40.984999999999999</v>
      </c>
      <c r="I188" s="223"/>
      <c r="J188" s="218"/>
      <c r="K188" s="218"/>
      <c r="L188" s="224"/>
      <c r="M188" s="225"/>
      <c r="N188" s="226"/>
      <c r="O188" s="226"/>
      <c r="P188" s="226"/>
      <c r="Q188" s="226"/>
      <c r="R188" s="226"/>
      <c r="S188" s="226"/>
      <c r="T188" s="227"/>
      <c r="AT188" s="228" t="s">
        <v>149</v>
      </c>
      <c r="AU188" s="228" t="s">
        <v>82</v>
      </c>
      <c r="AV188" s="12" t="s">
        <v>82</v>
      </c>
      <c r="AW188" s="12" t="s">
        <v>37</v>
      </c>
      <c r="AX188" s="12" t="s">
        <v>74</v>
      </c>
      <c r="AY188" s="228" t="s">
        <v>139</v>
      </c>
    </row>
    <row r="189" spans="2:65" s="12" customFormat="1">
      <c r="B189" s="217"/>
      <c r="C189" s="218"/>
      <c r="D189" s="231" t="s">
        <v>149</v>
      </c>
      <c r="E189" s="241" t="s">
        <v>23</v>
      </c>
      <c r="F189" s="242" t="s">
        <v>298</v>
      </c>
      <c r="G189" s="218"/>
      <c r="H189" s="243">
        <v>43.325000000000003</v>
      </c>
      <c r="I189" s="223"/>
      <c r="J189" s="218"/>
      <c r="K189" s="218"/>
      <c r="L189" s="224"/>
      <c r="M189" s="225"/>
      <c r="N189" s="226"/>
      <c r="O189" s="226"/>
      <c r="P189" s="226"/>
      <c r="Q189" s="226"/>
      <c r="R189" s="226"/>
      <c r="S189" s="226"/>
      <c r="T189" s="227"/>
      <c r="AT189" s="228" t="s">
        <v>149</v>
      </c>
      <c r="AU189" s="228" t="s">
        <v>82</v>
      </c>
      <c r="AV189" s="12" t="s">
        <v>82</v>
      </c>
      <c r="AW189" s="12" t="s">
        <v>37</v>
      </c>
      <c r="AX189" s="12" t="s">
        <v>74</v>
      </c>
      <c r="AY189" s="228" t="s">
        <v>139</v>
      </c>
    </row>
    <row r="190" spans="2:65" s="14" customFormat="1">
      <c r="B190" s="244"/>
      <c r="C190" s="245"/>
      <c r="D190" s="219" t="s">
        <v>149</v>
      </c>
      <c r="E190" s="268" t="s">
        <v>23</v>
      </c>
      <c r="F190" s="269" t="s">
        <v>157</v>
      </c>
      <c r="G190" s="245"/>
      <c r="H190" s="270">
        <v>84.31</v>
      </c>
      <c r="I190" s="249"/>
      <c r="J190" s="245"/>
      <c r="K190" s="245"/>
      <c r="L190" s="250"/>
      <c r="M190" s="251"/>
      <c r="N190" s="252"/>
      <c r="O190" s="252"/>
      <c r="P190" s="252"/>
      <c r="Q190" s="252"/>
      <c r="R190" s="252"/>
      <c r="S190" s="252"/>
      <c r="T190" s="253"/>
      <c r="AT190" s="254" t="s">
        <v>149</v>
      </c>
      <c r="AU190" s="254" t="s">
        <v>82</v>
      </c>
      <c r="AV190" s="14" t="s">
        <v>158</v>
      </c>
      <c r="AW190" s="14" t="s">
        <v>37</v>
      </c>
      <c r="AX190" s="14" t="s">
        <v>80</v>
      </c>
      <c r="AY190" s="254" t="s">
        <v>139</v>
      </c>
    </row>
    <row r="191" spans="2:65" s="1" customFormat="1" ht="31.5" customHeight="1">
      <c r="B191" s="42"/>
      <c r="C191" s="205" t="s">
        <v>299</v>
      </c>
      <c r="D191" s="205" t="s">
        <v>142</v>
      </c>
      <c r="E191" s="206" t="s">
        <v>300</v>
      </c>
      <c r="F191" s="207" t="s">
        <v>301</v>
      </c>
      <c r="G191" s="208" t="s">
        <v>145</v>
      </c>
      <c r="H191" s="209">
        <v>198.2</v>
      </c>
      <c r="I191" s="210"/>
      <c r="J191" s="211">
        <f>ROUND(I191*H191,2)</f>
        <v>0</v>
      </c>
      <c r="K191" s="207" t="s">
        <v>146</v>
      </c>
      <c r="L191" s="62"/>
      <c r="M191" s="212" t="s">
        <v>23</v>
      </c>
      <c r="N191" s="213" t="s">
        <v>45</v>
      </c>
      <c r="O191" s="43"/>
      <c r="P191" s="214">
        <f>O191*H191</f>
        <v>0</v>
      </c>
      <c r="Q191" s="214">
        <v>1E-4</v>
      </c>
      <c r="R191" s="214">
        <f>Q191*H191</f>
        <v>1.9820000000000001E-2</v>
      </c>
      <c r="S191" s="214">
        <v>0</v>
      </c>
      <c r="T191" s="215">
        <f>S191*H191</f>
        <v>0</v>
      </c>
      <c r="AR191" s="25" t="s">
        <v>246</v>
      </c>
      <c r="AT191" s="25" t="s">
        <v>142</v>
      </c>
      <c r="AU191" s="25" t="s">
        <v>82</v>
      </c>
      <c r="AY191" s="25" t="s">
        <v>139</v>
      </c>
      <c r="BE191" s="216">
        <f>IF(N191="základní",J191,0)</f>
        <v>0</v>
      </c>
      <c r="BF191" s="216">
        <f>IF(N191="snížená",J191,0)</f>
        <v>0</v>
      </c>
      <c r="BG191" s="216">
        <f>IF(N191="zákl. přenesená",J191,0)</f>
        <v>0</v>
      </c>
      <c r="BH191" s="216">
        <f>IF(N191="sníž. přenesená",J191,0)</f>
        <v>0</v>
      </c>
      <c r="BI191" s="216">
        <f>IF(N191="nulová",J191,0)</f>
        <v>0</v>
      </c>
      <c r="BJ191" s="25" t="s">
        <v>80</v>
      </c>
      <c r="BK191" s="216">
        <f>ROUND(I191*H191,2)</f>
        <v>0</v>
      </c>
      <c r="BL191" s="25" t="s">
        <v>246</v>
      </c>
      <c r="BM191" s="25" t="s">
        <v>302</v>
      </c>
    </row>
    <row r="192" spans="2:65" s="1" customFormat="1" ht="135">
      <c r="B192" s="42"/>
      <c r="C192" s="64"/>
      <c r="D192" s="231" t="s">
        <v>164</v>
      </c>
      <c r="E192" s="64"/>
      <c r="F192" s="266" t="s">
        <v>296</v>
      </c>
      <c r="G192" s="64"/>
      <c r="H192" s="64"/>
      <c r="I192" s="173"/>
      <c r="J192" s="64"/>
      <c r="K192" s="64"/>
      <c r="L192" s="62"/>
      <c r="M192" s="267"/>
      <c r="N192" s="43"/>
      <c r="O192" s="43"/>
      <c r="P192" s="43"/>
      <c r="Q192" s="43"/>
      <c r="R192" s="43"/>
      <c r="S192" s="43"/>
      <c r="T192" s="79"/>
      <c r="AT192" s="25" t="s">
        <v>164</v>
      </c>
      <c r="AU192" s="25" t="s">
        <v>82</v>
      </c>
    </row>
    <row r="193" spans="2:65" s="12" customFormat="1">
      <c r="B193" s="217"/>
      <c r="C193" s="218"/>
      <c r="D193" s="219" t="s">
        <v>149</v>
      </c>
      <c r="E193" s="220" t="s">
        <v>23</v>
      </c>
      <c r="F193" s="221" t="s">
        <v>150</v>
      </c>
      <c r="G193" s="218"/>
      <c r="H193" s="222">
        <v>198.2</v>
      </c>
      <c r="I193" s="223"/>
      <c r="J193" s="218"/>
      <c r="K193" s="218"/>
      <c r="L193" s="224"/>
      <c r="M193" s="225"/>
      <c r="N193" s="226"/>
      <c r="O193" s="226"/>
      <c r="P193" s="226"/>
      <c r="Q193" s="226"/>
      <c r="R193" s="226"/>
      <c r="S193" s="226"/>
      <c r="T193" s="227"/>
      <c r="AT193" s="228" t="s">
        <v>149</v>
      </c>
      <c r="AU193" s="228" t="s">
        <v>82</v>
      </c>
      <c r="AV193" s="12" t="s">
        <v>82</v>
      </c>
      <c r="AW193" s="12" t="s">
        <v>37</v>
      </c>
      <c r="AX193" s="12" t="s">
        <v>80</v>
      </c>
      <c r="AY193" s="228" t="s">
        <v>139</v>
      </c>
    </row>
    <row r="194" spans="2:65" s="1" customFormat="1" ht="57" customHeight="1">
      <c r="B194" s="42"/>
      <c r="C194" s="205" t="s">
        <v>303</v>
      </c>
      <c r="D194" s="205" t="s">
        <v>142</v>
      </c>
      <c r="E194" s="206" t="s">
        <v>304</v>
      </c>
      <c r="F194" s="207" t="s">
        <v>305</v>
      </c>
      <c r="G194" s="208" t="s">
        <v>145</v>
      </c>
      <c r="H194" s="209">
        <v>198.2</v>
      </c>
      <c r="I194" s="210"/>
      <c r="J194" s="211">
        <f>ROUND(I194*H194,2)</f>
        <v>0</v>
      </c>
      <c r="K194" s="207" t="s">
        <v>146</v>
      </c>
      <c r="L194" s="62"/>
      <c r="M194" s="212" t="s">
        <v>23</v>
      </c>
      <c r="N194" s="213" t="s">
        <v>45</v>
      </c>
      <c r="O194" s="43"/>
      <c r="P194" s="214">
        <f>O194*H194</f>
        <v>0</v>
      </c>
      <c r="Q194" s="214">
        <v>2.0480000000000002E-2</v>
      </c>
      <c r="R194" s="214">
        <f>Q194*H194</f>
        <v>4.0591360000000005</v>
      </c>
      <c r="S194" s="214">
        <v>0</v>
      </c>
      <c r="T194" s="215">
        <f>S194*H194</f>
        <v>0</v>
      </c>
      <c r="AR194" s="25" t="s">
        <v>246</v>
      </c>
      <c r="AT194" s="25" t="s">
        <v>142</v>
      </c>
      <c r="AU194" s="25" t="s">
        <v>82</v>
      </c>
      <c r="AY194" s="25" t="s">
        <v>139</v>
      </c>
      <c r="BE194" s="216">
        <f>IF(N194="základní",J194,0)</f>
        <v>0</v>
      </c>
      <c r="BF194" s="216">
        <f>IF(N194="snížená",J194,0)</f>
        <v>0</v>
      </c>
      <c r="BG194" s="216">
        <f>IF(N194="zákl. přenesená",J194,0)</f>
        <v>0</v>
      </c>
      <c r="BH194" s="216">
        <f>IF(N194="sníž. přenesená",J194,0)</f>
        <v>0</v>
      </c>
      <c r="BI194" s="216">
        <f>IF(N194="nulová",J194,0)</f>
        <v>0</v>
      </c>
      <c r="BJ194" s="25" t="s">
        <v>80</v>
      </c>
      <c r="BK194" s="216">
        <f>ROUND(I194*H194,2)</f>
        <v>0</v>
      </c>
      <c r="BL194" s="25" t="s">
        <v>246</v>
      </c>
      <c r="BM194" s="25" t="s">
        <v>306</v>
      </c>
    </row>
    <row r="195" spans="2:65" s="1" customFormat="1" ht="121.5">
      <c r="B195" s="42"/>
      <c r="C195" s="64"/>
      <c r="D195" s="231" t="s">
        <v>164</v>
      </c>
      <c r="E195" s="64"/>
      <c r="F195" s="266" t="s">
        <v>307</v>
      </c>
      <c r="G195" s="64"/>
      <c r="H195" s="64"/>
      <c r="I195" s="173"/>
      <c r="J195" s="64"/>
      <c r="K195" s="64"/>
      <c r="L195" s="62"/>
      <c r="M195" s="267"/>
      <c r="N195" s="43"/>
      <c r="O195" s="43"/>
      <c r="P195" s="43"/>
      <c r="Q195" s="43"/>
      <c r="R195" s="43"/>
      <c r="S195" s="43"/>
      <c r="T195" s="79"/>
      <c r="AT195" s="25" t="s">
        <v>164</v>
      </c>
      <c r="AU195" s="25" t="s">
        <v>82</v>
      </c>
    </row>
    <row r="196" spans="2:65" s="13" customFormat="1">
      <c r="B196" s="229"/>
      <c r="C196" s="230"/>
      <c r="D196" s="231" t="s">
        <v>149</v>
      </c>
      <c r="E196" s="232" t="s">
        <v>23</v>
      </c>
      <c r="F196" s="233" t="s">
        <v>308</v>
      </c>
      <c r="G196" s="230"/>
      <c r="H196" s="234" t="s">
        <v>23</v>
      </c>
      <c r="I196" s="235"/>
      <c r="J196" s="230"/>
      <c r="K196" s="230"/>
      <c r="L196" s="236"/>
      <c r="M196" s="237"/>
      <c r="N196" s="238"/>
      <c r="O196" s="238"/>
      <c r="P196" s="238"/>
      <c r="Q196" s="238"/>
      <c r="R196" s="238"/>
      <c r="S196" s="238"/>
      <c r="T196" s="239"/>
      <c r="AT196" s="240" t="s">
        <v>149</v>
      </c>
      <c r="AU196" s="240" t="s">
        <v>82</v>
      </c>
      <c r="AV196" s="13" t="s">
        <v>80</v>
      </c>
      <c r="AW196" s="13" t="s">
        <v>37</v>
      </c>
      <c r="AX196" s="13" t="s">
        <v>74</v>
      </c>
      <c r="AY196" s="240" t="s">
        <v>139</v>
      </c>
    </row>
    <row r="197" spans="2:65" s="12" customFormat="1">
      <c r="B197" s="217"/>
      <c r="C197" s="218"/>
      <c r="D197" s="231" t="s">
        <v>149</v>
      </c>
      <c r="E197" s="241" t="s">
        <v>23</v>
      </c>
      <c r="F197" s="242" t="s">
        <v>175</v>
      </c>
      <c r="G197" s="218"/>
      <c r="H197" s="243">
        <v>156.19999999999999</v>
      </c>
      <c r="I197" s="223"/>
      <c r="J197" s="218"/>
      <c r="K197" s="218"/>
      <c r="L197" s="224"/>
      <c r="M197" s="225"/>
      <c r="N197" s="226"/>
      <c r="O197" s="226"/>
      <c r="P197" s="226"/>
      <c r="Q197" s="226"/>
      <c r="R197" s="226"/>
      <c r="S197" s="226"/>
      <c r="T197" s="227"/>
      <c r="AT197" s="228" t="s">
        <v>149</v>
      </c>
      <c r="AU197" s="228" t="s">
        <v>82</v>
      </c>
      <c r="AV197" s="12" t="s">
        <v>82</v>
      </c>
      <c r="AW197" s="12" t="s">
        <v>37</v>
      </c>
      <c r="AX197" s="12" t="s">
        <v>74</v>
      </c>
      <c r="AY197" s="228" t="s">
        <v>139</v>
      </c>
    </row>
    <row r="198" spans="2:65" s="12" customFormat="1">
      <c r="B198" s="217"/>
      <c r="C198" s="218"/>
      <c r="D198" s="231" t="s">
        <v>149</v>
      </c>
      <c r="E198" s="241" t="s">
        <v>23</v>
      </c>
      <c r="F198" s="242" t="s">
        <v>309</v>
      </c>
      <c r="G198" s="218"/>
      <c r="H198" s="243">
        <v>42</v>
      </c>
      <c r="I198" s="223"/>
      <c r="J198" s="218"/>
      <c r="K198" s="218"/>
      <c r="L198" s="224"/>
      <c r="M198" s="225"/>
      <c r="N198" s="226"/>
      <c r="O198" s="226"/>
      <c r="P198" s="226"/>
      <c r="Q198" s="226"/>
      <c r="R198" s="226"/>
      <c r="S198" s="226"/>
      <c r="T198" s="227"/>
      <c r="AT198" s="228" t="s">
        <v>149</v>
      </c>
      <c r="AU198" s="228" t="s">
        <v>82</v>
      </c>
      <c r="AV198" s="12" t="s">
        <v>82</v>
      </c>
      <c r="AW198" s="12" t="s">
        <v>37</v>
      </c>
      <c r="AX198" s="12" t="s">
        <v>74</v>
      </c>
      <c r="AY198" s="228" t="s">
        <v>139</v>
      </c>
    </row>
    <row r="199" spans="2:65" s="14" customFormat="1">
      <c r="B199" s="244"/>
      <c r="C199" s="245"/>
      <c r="D199" s="219" t="s">
        <v>149</v>
      </c>
      <c r="E199" s="268" t="s">
        <v>23</v>
      </c>
      <c r="F199" s="269" t="s">
        <v>157</v>
      </c>
      <c r="G199" s="245"/>
      <c r="H199" s="270">
        <v>198.2</v>
      </c>
      <c r="I199" s="249"/>
      <c r="J199" s="245"/>
      <c r="K199" s="245"/>
      <c r="L199" s="250"/>
      <c r="M199" s="251"/>
      <c r="N199" s="252"/>
      <c r="O199" s="252"/>
      <c r="P199" s="252"/>
      <c r="Q199" s="252"/>
      <c r="R199" s="252"/>
      <c r="S199" s="252"/>
      <c r="T199" s="253"/>
      <c r="AT199" s="254" t="s">
        <v>149</v>
      </c>
      <c r="AU199" s="254" t="s">
        <v>82</v>
      </c>
      <c r="AV199" s="14" t="s">
        <v>158</v>
      </c>
      <c r="AW199" s="14" t="s">
        <v>37</v>
      </c>
      <c r="AX199" s="14" t="s">
        <v>80</v>
      </c>
      <c r="AY199" s="254" t="s">
        <v>139</v>
      </c>
    </row>
    <row r="200" spans="2:65" s="1" customFormat="1" ht="44.25" customHeight="1">
      <c r="B200" s="42"/>
      <c r="C200" s="205" t="s">
        <v>310</v>
      </c>
      <c r="D200" s="205" t="s">
        <v>142</v>
      </c>
      <c r="E200" s="206" t="s">
        <v>311</v>
      </c>
      <c r="F200" s="207" t="s">
        <v>312</v>
      </c>
      <c r="G200" s="208" t="s">
        <v>249</v>
      </c>
      <c r="H200" s="209">
        <v>6.9610000000000003</v>
      </c>
      <c r="I200" s="210"/>
      <c r="J200" s="211">
        <f>ROUND(I200*H200,2)</f>
        <v>0</v>
      </c>
      <c r="K200" s="207" t="s">
        <v>146</v>
      </c>
      <c r="L200" s="62"/>
      <c r="M200" s="212" t="s">
        <v>23</v>
      </c>
      <c r="N200" s="213" t="s">
        <v>45</v>
      </c>
      <c r="O200" s="43"/>
      <c r="P200" s="214">
        <f>O200*H200</f>
        <v>0</v>
      </c>
      <c r="Q200" s="214">
        <v>0</v>
      </c>
      <c r="R200" s="214">
        <f>Q200*H200</f>
        <v>0</v>
      </c>
      <c r="S200" s="214">
        <v>0</v>
      </c>
      <c r="T200" s="215">
        <f>S200*H200</f>
        <v>0</v>
      </c>
      <c r="AR200" s="25" t="s">
        <v>246</v>
      </c>
      <c r="AT200" s="25" t="s">
        <v>142</v>
      </c>
      <c r="AU200" s="25" t="s">
        <v>82</v>
      </c>
      <c r="AY200" s="25" t="s">
        <v>139</v>
      </c>
      <c r="BE200" s="216">
        <f>IF(N200="základní",J200,0)</f>
        <v>0</v>
      </c>
      <c r="BF200" s="216">
        <f>IF(N200="snížená",J200,0)</f>
        <v>0</v>
      </c>
      <c r="BG200" s="216">
        <f>IF(N200="zákl. přenesená",J200,0)</f>
        <v>0</v>
      </c>
      <c r="BH200" s="216">
        <f>IF(N200="sníž. přenesená",J200,0)</f>
        <v>0</v>
      </c>
      <c r="BI200" s="216">
        <f>IF(N200="nulová",J200,0)</f>
        <v>0</v>
      </c>
      <c r="BJ200" s="25" t="s">
        <v>80</v>
      </c>
      <c r="BK200" s="216">
        <f>ROUND(I200*H200,2)</f>
        <v>0</v>
      </c>
      <c r="BL200" s="25" t="s">
        <v>246</v>
      </c>
      <c r="BM200" s="25" t="s">
        <v>313</v>
      </c>
    </row>
    <row r="201" spans="2:65" s="1" customFormat="1" ht="121.5">
      <c r="B201" s="42"/>
      <c r="C201" s="64"/>
      <c r="D201" s="219" t="s">
        <v>164</v>
      </c>
      <c r="E201" s="64"/>
      <c r="F201" s="271" t="s">
        <v>314</v>
      </c>
      <c r="G201" s="64"/>
      <c r="H201" s="64"/>
      <c r="I201" s="173"/>
      <c r="J201" s="64"/>
      <c r="K201" s="64"/>
      <c r="L201" s="62"/>
      <c r="M201" s="267"/>
      <c r="N201" s="43"/>
      <c r="O201" s="43"/>
      <c r="P201" s="43"/>
      <c r="Q201" s="43"/>
      <c r="R201" s="43"/>
      <c r="S201" s="43"/>
      <c r="T201" s="79"/>
      <c r="AT201" s="25" t="s">
        <v>164</v>
      </c>
      <c r="AU201" s="25" t="s">
        <v>82</v>
      </c>
    </row>
    <row r="202" spans="2:65" s="1" customFormat="1" ht="44.25" customHeight="1">
      <c r="B202" s="42"/>
      <c r="C202" s="205" t="s">
        <v>315</v>
      </c>
      <c r="D202" s="205" t="s">
        <v>142</v>
      </c>
      <c r="E202" s="206" t="s">
        <v>316</v>
      </c>
      <c r="F202" s="207" t="s">
        <v>317</v>
      </c>
      <c r="G202" s="208" t="s">
        <v>249</v>
      </c>
      <c r="H202" s="209">
        <v>6.9610000000000003</v>
      </c>
      <c r="I202" s="210"/>
      <c r="J202" s="211">
        <f>ROUND(I202*H202,2)</f>
        <v>0</v>
      </c>
      <c r="K202" s="207" t="s">
        <v>146</v>
      </c>
      <c r="L202" s="62"/>
      <c r="M202" s="212" t="s">
        <v>23</v>
      </c>
      <c r="N202" s="213" t="s">
        <v>45</v>
      </c>
      <c r="O202" s="43"/>
      <c r="P202" s="214">
        <f>O202*H202</f>
        <v>0</v>
      </c>
      <c r="Q202" s="214">
        <v>0</v>
      </c>
      <c r="R202" s="214">
        <f>Q202*H202</f>
        <v>0</v>
      </c>
      <c r="S202" s="214">
        <v>0</v>
      </c>
      <c r="T202" s="215">
        <f>S202*H202</f>
        <v>0</v>
      </c>
      <c r="AR202" s="25" t="s">
        <v>246</v>
      </c>
      <c r="AT202" s="25" t="s">
        <v>142</v>
      </c>
      <c r="AU202" s="25" t="s">
        <v>82</v>
      </c>
      <c r="AY202" s="25" t="s">
        <v>139</v>
      </c>
      <c r="BE202" s="216">
        <f>IF(N202="základní",J202,0)</f>
        <v>0</v>
      </c>
      <c r="BF202" s="216">
        <f>IF(N202="snížená",J202,0)</f>
        <v>0</v>
      </c>
      <c r="BG202" s="216">
        <f>IF(N202="zákl. přenesená",J202,0)</f>
        <v>0</v>
      </c>
      <c r="BH202" s="216">
        <f>IF(N202="sníž. přenesená",J202,0)</f>
        <v>0</v>
      </c>
      <c r="BI202" s="216">
        <f>IF(N202="nulová",J202,0)</f>
        <v>0</v>
      </c>
      <c r="BJ202" s="25" t="s">
        <v>80</v>
      </c>
      <c r="BK202" s="216">
        <f>ROUND(I202*H202,2)</f>
        <v>0</v>
      </c>
      <c r="BL202" s="25" t="s">
        <v>246</v>
      </c>
      <c r="BM202" s="25" t="s">
        <v>318</v>
      </c>
    </row>
    <row r="203" spans="2:65" s="1" customFormat="1" ht="121.5">
      <c r="B203" s="42"/>
      <c r="C203" s="64"/>
      <c r="D203" s="231" t="s">
        <v>164</v>
      </c>
      <c r="E203" s="64"/>
      <c r="F203" s="266" t="s">
        <v>314</v>
      </c>
      <c r="G203" s="64"/>
      <c r="H203" s="64"/>
      <c r="I203" s="173"/>
      <c r="J203" s="64"/>
      <c r="K203" s="64"/>
      <c r="L203" s="62"/>
      <c r="M203" s="267"/>
      <c r="N203" s="43"/>
      <c r="O203" s="43"/>
      <c r="P203" s="43"/>
      <c r="Q203" s="43"/>
      <c r="R203" s="43"/>
      <c r="S203" s="43"/>
      <c r="T203" s="79"/>
      <c r="AT203" s="25" t="s">
        <v>164</v>
      </c>
      <c r="AU203" s="25" t="s">
        <v>82</v>
      </c>
    </row>
    <row r="204" spans="2:65" s="11" customFormat="1" ht="29.85" customHeight="1">
      <c r="B204" s="188"/>
      <c r="C204" s="189"/>
      <c r="D204" s="202" t="s">
        <v>73</v>
      </c>
      <c r="E204" s="203" t="s">
        <v>319</v>
      </c>
      <c r="F204" s="203" t="s">
        <v>320</v>
      </c>
      <c r="G204" s="189"/>
      <c r="H204" s="189"/>
      <c r="I204" s="192"/>
      <c r="J204" s="204">
        <f>BK204</f>
        <v>0</v>
      </c>
      <c r="K204" s="189"/>
      <c r="L204" s="194"/>
      <c r="M204" s="195"/>
      <c r="N204" s="196"/>
      <c r="O204" s="196"/>
      <c r="P204" s="197">
        <f>SUM(P205:P230)</f>
        <v>0</v>
      </c>
      <c r="Q204" s="196"/>
      <c r="R204" s="197">
        <f>SUM(R205:R230)</f>
        <v>0</v>
      </c>
      <c r="S204" s="196"/>
      <c r="T204" s="198">
        <f>SUM(T205:T230)</f>
        <v>8.4898924499999993</v>
      </c>
      <c r="AR204" s="199" t="s">
        <v>82</v>
      </c>
      <c r="AT204" s="200" t="s">
        <v>73</v>
      </c>
      <c r="AU204" s="200" t="s">
        <v>80</v>
      </c>
      <c r="AY204" s="199" t="s">
        <v>139</v>
      </c>
      <c r="BK204" s="201">
        <f>SUM(BK205:BK230)</f>
        <v>0</v>
      </c>
    </row>
    <row r="205" spans="2:65" s="1" customFormat="1" ht="44.25" customHeight="1">
      <c r="B205" s="42"/>
      <c r="C205" s="205" t="s">
        <v>321</v>
      </c>
      <c r="D205" s="205" t="s">
        <v>142</v>
      </c>
      <c r="E205" s="206" t="s">
        <v>322</v>
      </c>
      <c r="F205" s="207" t="s">
        <v>323</v>
      </c>
      <c r="G205" s="208" t="s">
        <v>324</v>
      </c>
      <c r="H205" s="209">
        <v>2</v>
      </c>
      <c r="I205" s="210"/>
      <c r="J205" s="211">
        <f>ROUND(I205*H205,2)</f>
        <v>0</v>
      </c>
      <c r="K205" s="207" t="s">
        <v>23</v>
      </c>
      <c r="L205" s="62"/>
      <c r="M205" s="212" t="s">
        <v>23</v>
      </c>
      <c r="N205" s="213" t="s">
        <v>45</v>
      </c>
      <c r="O205" s="43"/>
      <c r="P205" s="214">
        <f>O205*H205</f>
        <v>0</v>
      </c>
      <c r="Q205" s="214">
        <v>0</v>
      </c>
      <c r="R205" s="214">
        <f>Q205*H205</f>
        <v>0</v>
      </c>
      <c r="S205" s="214">
        <v>0</v>
      </c>
      <c r="T205" s="215">
        <f>S205*H205</f>
        <v>0</v>
      </c>
      <c r="AR205" s="25" t="s">
        <v>246</v>
      </c>
      <c r="AT205" s="25" t="s">
        <v>142</v>
      </c>
      <c r="AU205" s="25" t="s">
        <v>82</v>
      </c>
      <c r="AY205" s="25" t="s">
        <v>139</v>
      </c>
      <c r="BE205" s="216">
        <f>IF(N205="základní",J205,0)</f>
        <v>0</v>
      </c>
      <c r="BF205" s="216">
        <f>IF(N205="snížená",J205,0)</f>
        <v>0</v>
      </c>
      <c r="BG205" s="216">
        <f>IF(N205="zákl. přenesená",J205,0)</f>
        <v>0</v>
      </c>
      <c r="BH205" s="216">
        <f>IF(N205="sníž. přenesená",J205,0)</f>
        <v>0</v>
      </c>
      <c r="BI205" s="216">
        <f>IF(N205="nulová",J205,0)</f>
        <v>0</v>
      </c>
      <c r="BJ205" s="25" t="s">
        <v>80</v>
      </c>
      <c r="BK205" s="216">
        <f>ROUND(I205*H205,2)</f>
        <v>0</v>
      </c>
      <c r="BL205" s="25" t="s">
        <v>246</v>
      </c>
      <c r="BM205" s="25" t="s">
        <v>325</v>
      </c>
    </row>
    <row r="206" spans="2:65" s="1" customFormat="1" ht="27">
      <c r="B206" s="42"/>
      <c r="C206" s="64"/>
      <c r="D206" s="219" t="s">
        <v>213</v>
      </c>
      <c r="E206" s="64"/>
      <c r="F206" s="271" t="s">
        <v>326</v>
      </c>
      <c r="G206" s="64"/>
      <c r="H206" s="64"/>
      <c r="I206" s="173"/>
      <c r="J206" s="64"/>
      <c r="K206" s="64"/>
      <c r="L206" s="62"/>
      <c r="M206" s="267"/>
      <c r="N206" s="43"/>
      <c r="O206" s="43"/>
      <c r="P206" s="43"/>
      <c r="Q206" s="43"/>
      <c r="R206" s="43"/>
      <c r="S206" s="43"/>
      <c r="T206" s="79"/>
      <c r="AT206" s="25" t="s">
        <v>213</v>
      </c>
      <c r="AU206" s="25" t="s">
        <v>82</v>
      </c>
    </row>
    <row r="207" spans="2:65" s="1" customFormat="1" ht="22.5" customHeight="1">
      <c r="B207" s="42"/>
      <c r="C207" s="205" t="s">
        <v>327</v>
      </c>
      <c r="D207" s="205" t="s">
        <v>142</v>
      </c>
      <c r="E207" s="206" t="s">
        <v>328</v>
      </c>
      <c r="F207" s="207" t="s">
        <v>329</v>
      </c>
      <c r="G207" s="208" t="s">
        <v>145</v>
      </c>
      <c r="H207" s="209">
        <v>81.893000000000001</v>
      </c>
      <c r="I207" s="210"/>
      <c r="J207" s="211">
        <f>ROUND(I207*H207,2)</f>
        <v>0</v>
      </c>
      <c r="K207" s="207" t="s">
        <v>146</v>
      </c>
      <c r="L207" s="62"/>
      <c r="M207" s="212" t="s">
        <v>23</v>
      </c>
      <c r="N207" s="213" t="s">
        <v>45</v>
      </c>
      <c r="O207" s="43"/>
      <c r="P207" s="214">
        <f>O207*H207</f>
        <v>0</v>
      </c>
      <c r="Q207" s="214">
        <v>0</v>
      </c>
      <c r="R207" s="214">
        <f>Q207*H207</f>
        <v>0</v>
      </c>
      <c r="S207" s="214">
        <v>2.4649999999999998E-2</v>
      </c>
      <c r="T207" s="215">
        <f>S207*H207</f>
        <v>2.0186624499999999</v>
      </c>
      <c r="AR207" s="25" t="s">
        <v>246</v>
      </c>
      <c r="AT207" s="25" t="s">
        <v>142</v>
      </c>
      <c r="AU207" s="25" t="s">
        <v>82</v>
      </c>
      <c r="AY207" s="25" t="s">
        <v>139</v>
      </c>
      <c r="BE207" s="216">
        <f>IF(N207="základní",J207,0)</f>
        <v>0</v>
      </c>
      <c r="BF207" s="216">
        <f>IF(N207="snížená",J207,0)</f>
        <v>0</v>
      </c>
      <c r="BG207" s="216">
        <f>IF(N207="zákl. přenesená",J207,0)</f>
        <v>0</v>
      </c>
      <c r="BH207" s="216">
        <f>IF(N207="sníž. přenesená",J207,0)</f>
        <v>0</v>
      </c>
      <c r="BI207" s="216">
        <f>IF(N207="nulová",J207,0)</f>
        <v>0</v>
      </c>
      <c r="BJ207" s="25" t="s">
        <v>80</v>
      </c>
      <c r="BK207" s="216">
        <f>ROUND(I207*H207,2)</f>
        <v>0</v>
      </c>
      <c r="BL207" s="25" t="s">
        <v>246</v>
      </c>
      <c r="BM207" s="25" t="s">
        <v>330</v>
      </c>
    </row>
    <row r="208" spans="2:65" s="1" customFormat="1" ht="40.5">
      <c r="B208" s="42"/>
      <c r="C208" s="64"/>
      <c r="D208" s="231" t="s">
        <v>164</v>
      </c>
      <c r="E208" s="64"/>
      <c r="F208" s="266" t="s">
        <v>331</v>
      </c>
      <c r="G208" s="64"/>
      <c r="H208" s="64"/>
      <c r="I208" s="173"/>
      <c r="J208" s="64"/>
      <c r="K208" s="64"/>
      <c r="L208" s="62"/>
      <c r="M208" s="267"/>
      <c r="N208" s="43"/>
      <c r="O208" s="43"/>
      <c r="P208" s="43"/>
      <c r="Q208" s="43"/>
      <c r="R208" s="43"/>
      <c r="S208" s="43"/>
      <c r="T208" s="79"/>
      <c r="AT208" s="25" t="s">
        <v>164</v>
      </c>
      <c r="AU208" s="25" t="s">
        <v>82</v>
      </c>
    </row>
    <row r="209" spans="2:65" s="13" customFormat="1">
      <c r="B209" s="229"/>
      <c r="C209" s="230"/>
      <c r="D209" s="231" t="s">
        <v>149</v>
      </c>
      <c r="E209" s="232" t="s">
        <v>23</v>
      </c>
      <c r="F209" s="233" t="s">
        <v>332</v>
      </c>
      <c r="G209" s="230"/>
      <c r="H209" s="234" t="s">
        <v>23</v>
      </c>
      <c r="I209" s="235"/>
      <c r="J209" s="230"/>
      <c r="K209" s="230"/>
      <c r="L209" s="236"/>
      <c r="M209" s="237"/>
      <c r="N209" s="238"/>
      <c r="O209" s="238"/>
      <c r="P209" s="238"/>
      <c r="Q209" s="238"/>
      <c r="R209" s="238"/>
      <c r="S209" s="238"/>
      <c r="T209" s="239"/>
      <c r="AT209" s="240" t="s">
        <v>149</v>
      </c>
      <c r="AU209" s="240" t="s">
        <v>82</v>
      </c>
      <c r="AV209" s="13" t="s">
        <v>80</v>
      </c>
      <c r="AW209" s="13" t="s">
        <v>37</v>
      </c>
      <c r="AX209" s="13" t="s">
        <v>74</v>
      </c>
      <c r="AY209" s="240" t="s">
        <v>139</v>
      </c>
    </row>
    <row r="210" spans="2:65" s="12" customFormat="1">
      <c r="B210" s="217"/>
      <c r="C210" s="218"/>
      <c r="D210" s="231" t="s">
        <v>149</v>
      </c>
      <c r="E210" s="241" t="s">
        <v>23</v>
      </c>
      <c r="F210" s="242" t="s">
        <v>333</v>
      </c>
      <c r="G210" s="218"/>
      <c r="H210" s="243">
        <v>34.777999999999999</v>
      </c>
      <c r="I210" s="223"/>
      <c r="J210" s="218"/>
      <c r="K210" s="218"/>
      <c r="L210" s="224"/>
      <c r="M210" s="225"/>
      <c r="N210" s="226"/>
      <c r="O210" s="226"/>
      <c r="P210" s="226"/>
      <c r="Q210" s="226"/>
      <c r="R210" s="226"/>
      <c r="S210" s="226"/>
      <c r="T210" s="227"/>
      <c r="AT210" s="228" t="s">
        <v>149</v>
      </c>
      <c r="AU210" s="228" t="s">
        <v>82</v>
      </c>
      <c r="AV210" s="12" t="s">
        <v>82</v>
      </c>
      <c r="AW210" s="12" t="s">
        <v>37</v>
      </c>
      <c r="AX210" s="12" t="s">
        <v>74</v>
      </c>
      <c r="AY210" s="228" t="s">
        <v>139</v>
      </c>
    </row>
    <row r="211" spans="2:65" s="12" customFormat="1">
      <c r="B211" s="217"/>
      <c r="C211" s="218"/>
      <c r="D211" s="231" t="s">
        <v>149</v>
      </c>
      <c r="E211" s="241" t="s">
        <v>23</v>
      </c>
      <c r="F211" s="242" t="s">
        <v>334</v>
      </c>
      <c r="G211" s="218"/>
      <c r="H211" s="243">
        <v>47.115000000000002</v>
      </c>
      <c r="I211" s="223"/>
      <c r="J211" s="218"/>
      <c r="K211" s="218"/>
      <c r="L211" s="224"/>
      <c r="M211" s="225"/>
      <c r="N211" s="226"/>
      <c r="O211" s="226"/>
      <c r="P211" s="226"/>
      <c r="Q211" s="226"/>
      <c r="R211" s="226"/>
      <c r="S211" s="226"/>
      <c r="T211" s="227"/>
      <c r="AT211" s="228" t="s">
        <v>149</v>
      </c>
      <c r="AU211" s="228" t="s">
        <v>82</v>
      </c>
      <c r="AV211" s="12" t="s">
        <v>82</v>
      </c>
      <c r="AW211" s="12" t="s">
        <v>37</v>
      </c>
      <c r="AX211" s="12" t="s">
        <v>74</v>
      </c>
      <c r="AY211" s="228" t="s">
        <v>139</v>
      </c>
    </row>
    <row r="212" spans="2:65" s="14" customFormat="1">
      <c r="B212" s="244"/>
      <c r="C212" s="245"/>
      <c r="D212" s="219" t="s">
        <v>149</v>
      </c>
      <c r="E212" s="268" t="s">
        <v>23</v>
      </c>
      <c r="F212" s="269" t="s">
        <v>157</v>
      </c>
      <c r="G212" s="245"/>
      <c r="H212" s="270">
        <v>81.893000000000001</v>
      </c>
      <c r="I212" s="249"/>
      <c r="J212" s="245"/>
      <c r="K212" s="245"/>
      <c r="L212" s="250"/>
      <c r="M212" s="251"/>
      <c r="N212" s="252"/>
      <c r="O212" s="252"/>
      <c r="P212" s="252"/>
      <c r="Q212" s="252"/>
      <c r="R212" s="252"/>
      <c r="S212" s="252"/>
      <c r="T212" s="253"/>
      <c r="AT212" s="254" t="s">
        <v>149</v>
      </c>
      <c r="AU212" s="254" t="s">
        <v>82</v>
      </c>
      <c r="AV212" s="14" t="s">
        <v>158</v>
      </c>
      <c r="AW212" s="14" t="s">
        <v>37</v>
      </c>
      <c r="AX212" s="14" t="s">
        <v>80</v>
      </c>
      <c r="AY212" s="254" t="s">
        <v>139</v>
      </c>
    </row>
    <row r="213" spans="2:65" s="1" customFormat="1" ht="22.5" customHeight="1">
      <c r="B213" s="42"/>
      <c r="C213" s="205" t="s">
        <v>335</v>
      </c>
      <c r="D213" s="205" t="s">
        <v>142</v>
      </c>
      <c r="E213" s="206" t="s">
        <v>336</v>
      </c>
      <c r="F213" s="207" t="s">
        <v>337</v>
      </c>
      <c r="G213" s="208" t="s">
        <v>145</v>
      </c>
      <c r="H213" s="209">
        <v>198.2</v>
      </c>
      <c r="I213" s="210"/>
      <c r="J213" s="211">
        <f>ROUND(I213*H213,2)</f>
        <v>0</v>
      </c>
      <c r="K213" s="207" t="s">
        <v>146</v>
      </c>
      <c r="L213" s="62"/>
      <c r="M213" s="212" t="s">
        <v>23</v>
      </c>
      <c r="N213" s="213" t="s">
        <v>45</v>
      </c>
      <c r="O213" s="43"/>
      <c r="P213" s="214">
        <f>O213*H213</f>
        <v>0</v>
      </c>
      <c r="Q213" s="214">
        <v>0</v>
      </c>
      <c r="R213" s="214">
        <f>Q213*H213</f>
        <v>0</v>
      </c>
      <c r="S213" s="214">
        <v>2.4649999999999998E-2</v>
      </c>
      <c r="T213" s="215">
        <f>S213*H213</f>
        <v>4.885629999999999</v>
      </c>
      <c r="AR213" s="25" t="s">
        <v>246</v>
      </c>
      <c r="AT213" s="25" t="s">
        <v>142</v>
      </c>
      <c r="AU213" s="25" t="s">
        <v>82</v>
      </c>
      <c r="AY213" s="25" t="s">
        <v>139</v>
      </c>
      <c r="BE213" s="216">
        <f>IF(N213="základní",J213,0)</f>
        <v>0</v>
      </c>
      <c r="BF213" s="216">
        <f>IF(N213="snížená",J213,0)</f>
        <v>0</v>
      </c>
      <c r="BG213" s="216">
        <f>IF(N213="zákl. přenesená",J213,0)</f>
        <v>0</v>
      </c>
      <c r="BH213" s="216">
        <f>IF(N213="sníž. přenesená",J213,0)</f>
        <v>0</v>
      </c>
      <c r="BI213" s="216">
        <f>IF(N213="nulová",J213,0)</f>
        <v>0</v>
      </c>
      <c r="BJ213" s="25" t="s">
        <v>80</v>
      </c>
      <c r="BK213" s="216">
        <f>ROUND(I213*H213,2)</f>
        <v>0</v>
      </c>
      <c r="BL213" s="25" t="s">
        <v>246</v>
      </c>
      <c r="BM213" s="25" t="s">
        <v>338</v>
      </c>
    </row>
    <row r="214" spans="2:65" s="13" customFormat="1">
      <c r="B214" s="229"/>
      <c r="C214" s="230"/>
      <c r="D214" s="231" t="s">
        <v>149</v>
      </c>
      <c r="E214" s="232" t="s">
        <v>23</v>
      </c>
      <c r="F214" s="233" t="s">
        <v>339</v>
      </c>
      <c r="G214" s="230"/>
      <c r="H214" s="234" t="s">
        <v>23</v>
      </c>
      <c r="I214" s="235"/>
      <c r="J214" s="230"/>
      <c r="K214" s="230"/>
      <c r="L214" s="236"/>
      <c r="M214" s="237"/>
      <c r="N214" s="238"/>
      <c r="O214" s="238"/>
      <c r="P214" s="238"/>
      <c r="Q214" s="238"/>
      <c r="R214" s="238"/>
      <c r="S214" s="238"/>
      <c r="T214" s="239"/>
      <c r="AT214" s="240" t="s">
        <v>149</v>
      </c>
      <c r="AU214" s="240" t="s">
        <v>82</v>
      </c>
      <c r="AV214" s="13" t="s">
        <v>80</v>
      </c>
      <c r="AW214" s="13" t="s">
        <v>37</v>
      </c>
      <c r="AX214" s="13" t="s">
        <v>74</v>
      </c>
      <c r="AY214" s="240" t="s">
        <v>139</v>
      </c>
    </row>
    <row r="215" spans="2:65" s="12" customFormat="1">
      <c r="B215" s="217"/>
      <c r="C215" s="218"/>
      <c r="D215" s="231" t="s">
        <v>149</v>
      </c>
      <c r="E215" s="241" t="s">
        <v>23</v>
      </c>
      <c r="F215" s="242" t="s">
        <v>175</v>
      </c>
      <c r="G215" s="218"/>
      <c r="H215" s="243">
        <v>156.19999999999999</v>
      </c>
      <c r="I215" s="223"/>
      <c r="J215" s="218"/>
      <c r="K215" s="218"/>
      <c r="L215" s="224"/>
      <c r="M215" s="225"/>
      <c r="N215" s="226"/>
      <c r="O215" s="226"/>
      <c r="P215" s="226"/>
      <c r="Q215" s="226"/>
      <c r="R215" s="226"/>
      <c r="S215" s="226"/>
      <c r="T215" s="227"/>
      <c r="AT215" s="228" t="s">
        <v>149</v>
      </c>
      <c r="AU215" s="228" t="s">
        <v>82</v>
      </c>
      <c r="AV215" s="12" t="s">
        <v>82</v>
      </c>
      <c r="AW215" s="12" t="s">
        <v>37</v>
      </c>
      <c r="AX215" s="12" t="s">
        <v>74</v>
      </c>
      <c r="AY215" s="228" t="s">
        <v>139</v>
      </c>
    </row>
    <row r="216" spans="2:65" s="12" customFormat="1">
      <c r="B216" s="217"/>
      <c r="C216" s="218"/>
      <c r="D216" s="231" t="s">
        <v>149</v>
      </c>
      <c r="E216" s="241" t="s">
        <v>23</v>
      </c>
      <c r="F216" s="242" t="s">
        <v>309</v>
      </c>
      <c r="G216" s="218"/>
      <c r="H216" s="243">
        <v>42</v>
      </c>
      <c r="I216" s="223"/>
      <c r="J216" s="218"/>
      <c r="K216" s="218"/>
      <c r="L216" s="224"/>
      <c r="M216" s="225"/>
      <c r="N216" s="226"/>
      <c r="O216" s="226"/>
      <c r="P216" s="226"/>
      <c r="Q216" s="226"/>
      <c r="R216" s="226"/>
      <c r="S216" s="226"/>
      <c r="T216" s="227"/>
      <c r="AT216" s="228" t="s">
        <v>149</v>
      </c>
      <c r="AU216" s="228" t="s">
        <v>82</v>
      </c>
      <c r="AV216" s="12" t="s">
        <v>82</v>
      </c>
      <c r="AW216" s="12" t="s">
        <v>37</v>
      </c>
      <c r="AX216" s="12" t="s">
        <v>74</v>
      </c>
      <c r="AY216" s="228" t="s">
        <v>139</v>
      </c>
    </row>
    <row r="217" spans="2:65" s="14" customFormat="1">
      <c r="B217" s="244"/>
      <c r="C217" s="245"/>
      <c r="D217" s="219" t="s">
        <v>149</v>
      </c>
      <c r="E217" s="268" t="s">
        <v>23</v>
      </c>
      <c r="F217" s="269" t="s">
        <v>157</v>
      </c>
      <c r="G217" s="245"/>
      <c r="H217" s="270">
        <v>198.2</v>
      </c>
      <c r="I217" s="249"/>
      <c r="J217" s="245"/>
      <c r="K217" s="245"/>
      <c r="L217" s="250"/>
      <c r="M217" s="251"/>
      <c r="N217" s="252"/>
      <c r="O217" s="252"/>
      <c r="P217" s="252"/>
      <c r="Q217" s="252"/>
      <c r="R217" s="252"/>
      <c r="S217" s="252"/>
      <c r="T217" s="253"/>
      <c r="AT217" s="254" t="s">
        <v>149</v>
      </c>
      <c r="AU217" s="254" t="s">
        <v>82</v>
      </c>
      <c r="AV217" s="14" t="s">
        <v>158</v>
      </c>
      <c r="AW217" s="14" t="s">
        <v>37</v>
      </c>
      <c r="AX217" s="14" t="s">
        <v>80</v>
      </c>
      <c r="AY217" s="254" t="s">
        <v>139</v>
      </c>
    </row>
    <row r="218" spans="2:65" s="1" customFormat="1" ht="22.5" customHeight="1">
      <c r="B218" s="42"/>
      <c r="C218" s="205" t="s">
        <v>340</v>
      </c>
      <c r="D218" s="205" t="s">
        <v>142</v>
      </c>
      <c r="E218" s="206" t="s">
        <v>341</v>
      </c>
      <c r="F218" s="207" t="s">
        <v>342</v>
      </c>
      <c r="G218" s="208" t="s">
        <v>145</v>
      </c>
      <c r="H218" s="209">
        <v>198.2</v>
      </c>
      <c r="I218" s="210"/>
      <c r="J218" s="211">
        <f>ROUND(I218*H218,2)</f>
        <v>0</v>
      </c>
      <c r="K218" s="207" t="s">
        <v>146</v>
      </c>
      <c r="L218" s="62"/>
      <c r="M218" s="212" t="s">
        <v>23</v>
      </c>
      <c r="N218" s="213" t="s">
        <v>45</v>
      </c>
      <c r="O218" s="43"/>
      <c r="P218" s="214">
        <f>O218*H218</f>
        <v>0</v>
      </c>
      <c r="Q218" s="214">
        <v>0</v>
      </c>
      <c r="R218" s="214">
        <f>Q218*H218</f>
        <v>0</v>
      </c>
      <c r="S218" s="214">
        <v>8.0000000000000002E-3</v>
      </c>
      <c r="T218" s="215">
        <f>S218*H218</f>
        <v>1.5855999999999999</v>
      </c>
      <c r="AR218" s="25" t="s">
        <v>246</v>
      </c>
      <c r="AT218" s="25" t="s">
        <v>142</v>
      </c>
      <c r="AU218" s="25" t="s">
        <v>82</v>
      </c>
      <c r="AY218" s="25" t="s">
        <v>139</v>
      </c>
      <c r="BE218" s="216">
        <f>IF(N218="základní",J218,0)</f>
        <v>0</v>
      </c>
      <c r="BF218" s="216">
        <f>IF(N218="snížená",J218,0)</f>
        <v>0</v>
      </c>
      <c r="BG218" s="216">
        <f>IF(N218="zákl. přenesená",J218,0)</f>
        <v>0</v>
      </c>
      <c r="BH218" s="216">
        <f>IF(N218="sníž. přenesená",J218,0)</f>
        <v>0</v>
      </c>
      <c r="BI218" s="216">
        <f>IF(N218="nulová",J218,0)</f>
        <v>0</v>
      </c>
      <c r="BJ218" s="25" t="s">
        <v>80</v>
      </c>
      <c r="BK218" s="216">
        <f>ROUND(I218*H218,2)</f>
        <v>0</v>
      </c>
      <c r="BL218" s="25" t="s">
        <v>246</v>
      </c>
      <c r="BM218" s="25" t="s">
        <v>343</v>
      </c>
    </row>
    <row r="219" spans="2:65" s="12" customFormat="1">
      <c r="B219" s="217"/>
      <c r="C219" s="218"/>
      <c r="D219" s="219" t="s">
        <v>149</v>
      </c>
      <c r="E219" s="220" t="s">
        <v>23</v>
      </c>
      <c r="F219" s="221" t="s">
        <v>344</v>
      </c>
      <c r="G219" s="218"/>
      <c r="H219" s="222">
        <v>198.2</v>
      </c>
      <c r="I219" s="223"/>
      <c r="J219" s="218"/>
      <c r="K219" s="218"/>
      <c r="L219" s="224"/>
      <c r="M219" s="225"/>
      <c r="N219" s="226"/>
      <c r="O219" s="226"/>
      <c r="P219" s="226"/>
      <c r="Q219" s="226"/>
      <c r="R219" s="226"/>
      <c r="S219" s="226"/>
      <c r="T219" s="227"/>
      <c r="AT219" s="228" t="s">
        <v>149</v>
      </c>
      <c r="AU219" s="228" t="s">
        <v>82</v>
      </c>
      <c r="AV219" s="12" t="s">
        <v>82</v>
      </c>
      <c r="AW219" s="12" t="s">
        <v>37</v>
      </c>
      <c r="AX219" s="12" t="s">
        <v>80</v>
      </c>
      <c r="AY219" s="228" t="s">
        <v>139</v>
      </c>
    </row>
    <row r="220" spans="2:65" s="1" customFormat="1" ht="31.5" customHeight="1">
      <c r="B220" s="42"/>
      <c r="C220" s="205" t="s">
        <v>345</v>
      </c>
      <c r="D220" s="205" t="s">
        <v>142</v>
      </c>
      <c r="E220" s="206" t="s">
        <v>346</v>
      </c>
      <c r="F220" s="207" t="s">
        <v>347</v>
      </c>
      <c r="G220" s="208" t="s">
        <v>145</v>
      </c>
      <c r="H220" s="209">
        <v>51.981999999999999</v>
      </c>
      <c r="I220" s="210"/>
      <c r="J220" s="211">
        <f>ROUND(I220*H220,2)</f>
        <v>0</v>
      </c>
      <c r="K220" s="207" t="s">
        <v>23</v>
      </c>
      <c r="L220" s="62"/>
      <c r="M220" s="212" t="s">
        <v>23</v>
      </c>
      <c r="N220" s="213" t="s">
        <v>45</v>
      </c>
      <c r="O220" s="43"/>
      <c r="P220" s="214">
        <f>O220*H220</f>
        <v>0</v>
      </c>
      <c r="Q220" s="214">
        <v>0</v>
      </c>
      <c r="R220" s="214">
        <f>Q220*H220</f>
        <v>0</v>
      </c>
      <c r="S220" s="214">
        <v>0</v>
      </c>
      <c r="T220" s="215">
        <f>S220*H220</f>
        <v>0</v>
      </c>
      <c r="AR220" s="25" t="s">
        <v>246</v>
      </c>
      <c r="AT220" s="25" t="s">
        <v>142</v>
      </c>
      <c r="AU220" s="25" t="s">
        <v>82</v>
      </c>
      <c r="AY220" s="25" t="s">
        <v>139</v>
      </c>
      <c r="BE220" s="216">
        <f>IF(N220="základní",J220,0)</f>
        <v>0</v>
      </c>
      <c r="BF220" s="216">
        <f>IF(N220="snížená",J220,0)</f>
        <v>0</v>
      </c>
      <c r="BG220" s="216">
        <f>IF(N220="zákl. přenesená",J220,0)</f>
        <v>0</v>
      </c>
      <c r="BH220" s="216">
        <f>IF(N220="sníž. přenesená",J220,0)</f>
        <v>0</v>
      </c>
      <c r="BI220" s="216">
        <f>IF(N220="nulová",J220,0)</f>
        <v>0</v>
      </c>
      <c r="BJ220" s="25" t="s">
        <v>80</v>
      </c>
      <c r="BK220" s="216">
        <f>ROUND(I220*H220,2)</f>
        <v>0</v>
      </c>
      <c r="BL220" s="25" t="s">
        <v>246</v>
      </c>
      <c r="BM220" s="25" t="s">
        <v>348</v>
      </c>
    </row>
    <row r="221" spans="2:65" s="13" customFormat="1">
      <c r="B221" s="229"/>
      <c r="C221" s="230"/>
      <c r="D221" s="231" t="s">
        <v>149</v>
      </c>
      <c r="E221" s="232" t="s">
        <v>23</v>
      </c>
      <c r="F221" s="233" t="s">
        <v>349</v>
      </c>
      <c r="G221" s="230"/>
      <c r="H221" s="234" t="s">
        <v>23</v>
      </c>
      <c r="I221" s="235"/>
      <c r="J221" s="230"/>
      <c r="K221" s="230"/>
      <c r="L221" s="236"/>
      <c r="M221" s="237"/>
      <c r="N221" s="238"/>
      <c r="O221" s="238"/>
      <c r="P221" s="238"/>
      <c r="Q221" s="238"/>
      <c r="R221" s="238"/>
      <c r="S221" s="238"/>
      <c r="T221" s="239"/>
      <c r="AT221" s="240" t="s">
        <v>149</v>
      </c>
      <c r="AU221" s="240" t="s">
        <v>82</v>
      </c>
      <c r="AV221" s="13" t="s">
        <v>80</v>
      </c>
      <c r="AW221" s="13" t="s">
        <v>37</v>
      </c>
      <c r="AX221" s="13" t="s">
        <v>74</v>
      </c>
      <c r="AY221" s="240" t="s">
        <v>139</v>
      </c>
    </row>
    <row r="222" spans="2:65" s="12" customFormat="1">
      <c r="B222" s="217"/>
      <c r="C222" s="218"/>
      <c r="D222" s="231" t="s">
        <v>149</v>
      </c>
      <c r="E222" s="241" t="s">
        <v>23</v>
      </c>
      <c r="F222" s="242" t="s">
        <v>350</v>
      </c>
      <c r="G222" s="218"/>
      <c r="H222" s="243">
        <v>22.128</v>
      </c>
      <c r="I222" s="223"/>
      <c r="J222" s="218"/>
      <c r="K222" s="218"/>
      <c r="L222" s="224"/>
      <c r="M222" s="225"/>
      <c r="N222" s="226"/>
      <c r="O222" s="226"/>
      <c r="P222" s="226"/>
      <c r="Q222" s="226"/>
      <c r="R222" s="226"/>
      <c r="S222" s="226"/>
      <c r="T222" s="227"/>
      <c r="AT222" s="228" t="s">
        <v>149</v>
      </c>
      <c r="AU222" s="228" t="s">
        <v>82</v>
      </c>
      <c r="AV222" s="12" t="s">
        <v>82</v>
      </c>
      <c r="AW222" s="12" t="s">
        <v>37</v>
      </c>
      <c r="AX222" s="12" t="s">
        <v>74</v>
      </c>
      <c r="AY222" s="228" t="s">
        <v>139</v>
      </c>
    </row>
    <row r="223" spans="2:65" s="12" customFormat="1">
      <c r="B223" s="217"/>
      <c r="C223" s="218"/>
      <c r="D223" s="231" t="s">
        <v>149</v>
      </c>
      <c r="E223" s="241" t="s">
        <v>23</v>
      </c>
      <c r="F223" s="242" t="s">
        <v>351</v>
      </c>
      <c r="G223" s="218"/>
      <c r="H223" s="243">
        <v>1.5</v>
      </c>
      <c r="I223" s="223"/>
      <c r="J223" s="218"/>
      <c r="K223" s="218"/>
      <c r="L223" s="224"/>
      <c r="M223" s="225"/>
      <c r="N223" s="226"/>
      <c r="O223" s="226"/>
      <c r="P223" s="226"/>
      <c r="Q223" s="226"/>
      <c r="R223" s="226"/>
      <c r="S223" s="226"/>
      <c r="T223" s="227"/>
      <c r="AT223" s="228" t="s">
        <v>149</v>
      </c>
      <c r="AU223" s="228" t="s">
        <v>82</v>
      </c>
      <c r="AV223" s="12" t="s">
        <v>82</v>
      </c>
      <c r="AW223" s="12" t="s">
        <v>37</v>
      </c>
      <c r="AX223" s="12" t="s">
        <v>74</v>
      </c>
      <c r="AY223" s="228" t="s">
        <v>139</v>
      </c>
    </row>
    <row r="224" spans="2:65" s="12" customFormat="1">
      <c r="B224" s="217"/>
      <c r="C224" s="218"/>
      <c r="D224" s="231" t="s">
        <v>149</v>
      </c>
      <c r="E224" s="241" t="s">
        <v>23</v>
      </c>
      <c r="F224" s="242" t="s">
        <v>352</v>
      </c>
      <c r="G224" s="218"/>
      <c r="H224" s="243">
        <v>22.128</v>
      </c>
      <c r="I224" s="223"/>
      <c r="J224" s="218"/>
      <c r="K224" s="218"/>
      <c r="L224" s="224"/>
      <c r="M224" s="225"/>
      <c r="N224" s="226"/>
      <c r="O224" s="226"/>
      <c r="P224" s="226"/>
      <c r="Q224" s="226"/>
      <c r="R224" s="226"/>
      <c r="S224" s="226"/>
      <c r="T224" s="227"/>
      <c r="AT224" s="228" t="s">
        <v>149</v>
      </c>
      <c r="AU224" s="228" t="s">
        <v>82</v>
      </c>
      <c r="AV224" s="12" t="s">
        <v>82</v>
      </c>
      <c r="AW224" s="12" t="s">
        <v>37</v>
      </c>
      <c r="AX224" s="12" t="s">
        <v>74</v>
      </c>
      <c r="AY224" s="228" t="s">
        <v>139</v>
      </c>
    </row>
    <row r="225" spans="2:65" s="12" customFormat="1">
      <c r="B225" s="217"/>
      <c r="C225" s="218"/>
      <c r="D225" s="231" t="s">
        <v>149</v>
      </c>
      <c r="E225" s="241" t="s">
        <v>23</v>
      </c>
      <c r="F225" s="242" t="s">
        <v>351</v>
      </c>
      <c r="G225" s="218"/>
      <c r="H225" s="243">
        <v>1.5</v>
      </c>
      <c r="I225" s="223"/>
      <c r="J225" s="218"/>
      <c r="K225" s="218"/>
      <c r="L225" s="224"/>
      <c r="M225" s="225"/>
      <c r="N225" s="226"/>
      <c r="O225" s="226"/>
      <c r="P225" s="226"/>
      <c r="Q225" s="226"/>
      <c r="R225" s="226"/>
      <c r="S225" s="226"/>
      <c r="T225" s="227"/>
      <c r="AT225" s="228" t="s">
        <v>149</v>
      </c>
      <c r="AU225" s="228" t="s">
        <v>82</v>
      </c>
      <c r="AV225" s="12" t="s">
        <v>82</v>
      </c>
      <c r="AW225" s="12" t="s">
        <v>37</v>
      </c>
      <c r="AX225" s="12" t="s">
        <v>74</v>
      </c>
      <c r="AY225" s="228" t="s">
        <v>139</v>
      </c>
    </row>
    <row r="226" spans="2:65" s="14" customFormat="1">
      <c r="B226" s="244"/>
      <c r="C226" s="245"/>
      <c r="D226" s="231" t="s">
        <v>149</v>
      </c>
      <c r="E226" s="246" t="s">
        <v>23</v>
      </c>
      <c r="F226" s="247" t="s">
        <v>157</v>
      </c>
      <c r="G226" s="245"/>
      <c r="H226" s="248">
        <v>47.256</v>
      </c>
      <c r="I226" s="249"/>
      <c r="J226" s="245"/>
      <c r="K226" s="245"/>
      <c r="L226" s="250"/>
      <c r="M226" s="251"/>
      <c r="N226" s="252"/>
      <c r="O226" s="252"/>
      <c r="P226" s="252"/>
      <c r="Q226" s="252"/>
      <c r="R226" s="252"/>
      <c r="S226" s="252"/>
      <c r="T226" s="253"/>
      <c r="AT226" s="254" t="s">
        <v>149</v>
      </c>
      <c r="AU226" s="254" t="s">
        <v>82</v>
      </c>
      <c r="AV226" s="14" t="s">
        <v>158</v>
      </c>
      <c r="AW226" s="14" t="s">
        <v>37</v>
      </c>
      <c r="AX226" s="14" t="s">
        <v>74</v>
      </c>
      <c r="AY226" s="254" t="s">
        <v>139</v>
      </c>
    </row>
    <row r="227" spans="2:65" s="12" customFormat="1">
      <c r="B227" s="217"/>
      <c r="C227" s="218"/>
      <c r="D227" s="231" t="s">
        <v>149</v>
      </c>
      <c r="E227" s="241" t="s">
        <v>23</v>
      </c>
      <c r="F227" s="242" t="s">
        <v>353</v>
      </c>
      <c r="G227" s="218"/>
      <c r="H227" s="243">
        <v>4.726</v>
      </c>
      <c r="I227" s="223"/>
      <c r="J227" s="218"/>
      <c r="K227" s="218"/>
      <c r="L227" s="224"/>
      <c r="M227" s="225"/>
      <c r="N227" s="226"/>
      <c r="O227" s="226"/>
      <c r="P227" s="226"/>
      <c r="Q227" s="226"/>
      <c r="R227" s="226"/>
      <c r="S227" s="226"/>
      <c r="T227" s="227"/>
      <c r="AT227" s="228" t="s">
        <v>149</v>
      </c>
      <c r="AU227" s="228" t="s">
        <v>82</v>
      </c>
      <c r="AV227" s="12" t="s">
        <v>82</v>
      </c>
      <c r="AW227" s="12" t="s">
        <v>37</v>
      </c>
      <c r="AX227" s="12" t="s">
        <v>74</v>
      </c>
      <c r="AY227" s="228" t="s">
        <v>139</v>
      </c>
    </row>
    <row r="228" spans="2:65" s="15" customFormat="1">
      <c r="B228" s="255"/>
      <c r="C228" s="256"/>
      <c r="D228" s="219" t="s">
        <v>149</v>
      </c>
      <c r="E228" s="257" t="s">
        <v>23</v>
      </c>
      <c r="F228" s="258" t="s">
        <v>160</v>
      </c>
      <c r="G228" s="256"/>
      <c r="H228" s="259">
        <v>51.981999999999999</v>
      </c>
      <c r="I228" s="260"/>
      <c r="J228" s="256"/>
      <c r="K228" s="256"/>
      <c r="L228" s="261"/>
      <c r="M228" s="262"/>
      <c r="N228" s="263"/>
      <c r="O228" s="263"/>
      <c r="P228" s="263"/>
      <c r="Q228" s="263"/>
      <c r="R228" s="263"/>
      <c r="S228" s="263"/>
      <c r="T228" s="264"/>
      <c r="AT228" s="265" t="s">
        <v>149</v>
      </c>
      <c r="AU228" s="265" t="s">
        <v>82</v>
      </c>
      <c r="AV228" s="15" t="s">
        <v>147</v>
      </c>
      <c r="AW228" s="15" t="s">
        <v>37</v>
      </c>
      <c r="AX228" s="15" t="s">
        <v>80</v>
      </c>
      <c r="AY228" s="265" t="s">
        <v>139</v>
      </c>
    </row>
    <row r="229" spans="2:65" s="1" customFormat="1" ht="31.5" customHeight="1">
      <c r="B229" s="42"/>
      <c r="C229" s="205" t="s">
        <v>354</v>
      </c>
      <c r="D229" s="205" t="s">
        <v>142</v>
      </c>
      <c r="E229" s="206" t="s">
        <v>355</v>
      </c>
      <c r="F229" s="207" t="s">
        <v>356</v>
      </c>
      <c r="G229" s="208" t="s">
        <v>357</v>
      </c>
      <c r="H229" s="272"/>
      <c r="I229" s="210"/>
      <c r="J229" s="211">
        <f>ROUND(I229*H229,2)</f>
        <v>0</v>
      </c>
      <c r="K229" s="207" t="s">
        <v>146</v>
      </c>
      <c r="L229" s="62"/>
      <c r="M229" s="212" t="s">
        <v>23</v>
      </c>
      <c r="N229" s="213" t="s">
        <v>45</v>
      </c>
      <c r="O229" s="43"/>
      <c r="P229" s="214">
        <f>O229*H229</f>
        <v>0</v>
      </c>
      <c r="Q229" s="214">
        <v>0</v>
      </c>
      <c r="R229" s="214">
        <f>Q229*H229</f>
        <v>0</v>
      </c>
      <c r="S229" s="214">
        <v>0</v>
      </c>
      <c r="T229" s="215">
        <f>S229*H229</f>
        <v>0</v>
      </c>
      <c r="AR229" s="25" t="s">
        <v>246</v>
      </c>
      <c r="AT229" s="25" t="s">
        <v>142</v>
      </c>
      <c r="AU229" s="25" t="s">
        <v>82</v>
      </c>
      <c r="AY229" s="25" t="s">
        <v>139</v>
      </c>
      <c r="BE229" s="216">
        <f>IF(N229="základní",J229,0)</f>
        <v>0</v>
      </c>
      <c r="BF229" s="216">
        <f>IF(N229="snížená",J229,0)</f>
        <v>0</v>
      </c>
      <c r="BG229" s="216">
        <f>IF(N229="zákl. přenesená",J229,0)</f>
        <v>0</v>
      </c>
      <c r="BH229" s="216">
        <f>IF(N229="sníž. přenesená",J229,0)</f>
        <v>0</v>
      </c>
      <c r="BI229" s="216">
        <f>IF(N229="nulová",J229,0)</f>
        <v>0</v>
      </c>
      <c r="BJ229" s="25" t="s">
        <v>80</v>
      </c>
      <c r="BK229" s="216">
        <f>ROUND(I229*H229,2)</f>
        <v>0</v>
      </c>
      <c r="BL229" s="25" t="s">
        <v>246</v>
      </c>
      <c r="BM229" s="25" t="s">
        <v>358</v>
      </c>
    </row>
    <row r="230" spans="2:65" s="1" customFormat="1" ht="121.5">
      <c r="B230" s="42"/>
      <c r="C230" s="64"/>
      <c r="D230" s="231" t="s">
        <v>164</v>
      </c>
      <c r="E230" s="64"/>
      <c r="F230" s="266" t="s">
        <v>359</v>
      </c>
      <c r="G230" s="64"/>
      <c r="H230" s="64"/>
      <c r="I230" s="173"/>
      <c r="J230" s="64"/>
      <c r="K230" s="64"/>
      <c r="L230" s="62"/>
      <c r="M230" s="267"/>
      <c r="N230" s="43"/>
      <c r="O230" s="43"/>
      <c r="P230" s="43"/>
      <c r="Q230" s="43"/>
      <c r="R230" s="43"/>
      <c r="S230" s="43"/>
      <c r="T230" s="79"/>
      <c r="AT230" s="25" t="s">
        <v>164</v>
      </c>
      <c r="AU230" s="25" t="s">
        <v>82</v>
      </c>
    </row>
    <row r="231" spans="2:65" s="11" customFormat="1" ht="29.85" customHeight="1">
      <c r="B231" s="188"/>
      <c r="C231" s="189"/>
      <c r="D231" s="202" t="s">
        <v>73</v>
      </c>
      <c r="E231" s="203" t="s">
        <v>360</v>
      </c>
      <c r="F231" s="203" t="s">
        <v>361</v>
      </c>
      <c r="G231" s="189"/>
      <c r="H231" s="189"/>
      <c r="I231" s="192"/>
      <c r="J231" s="204">
        <f>BK231</f>
        <v>0</v>
      </c>
      <c r="K231" s="189"/>
      <c r="L231" s="194"/>
      <c r="M231" s="195"/>
      <c r="N231" s="196"/>
      <c r="O231" s="196"/>
      <c r="P231" s="197">
        <f>SUM(P232:P251)</f>
        <v>0</v>
      </c>
      <c r="Q231" s="196"/>
      <c r="R231" s="197">
        <f>SUM(R232:R251)</f>
        <v>1.8566699999999998E-2</v>
      </c>
      <c r="S231" s="196"/>
      <c r="T231" s="198">
        <f>SUM(T232:T251)</f>
        <v>0</v>
      </c>
      <c r="AR231" s="199" t="s">
        <v>82</v>
      </c>
      <c r="AT231" s="200" t="s">
        <v>73</v>
      </c>
      <c r="AU231" s="200" t="s">
        <v>80</v>
      </c>
      <c r="AY231" s="199" t="s">
        <v>139</v>
      </c>
      <c r="BK231" s="201">
        <f>SUM(BK232:BK251)</f>
        <v>0</v>
      </c>
    </row>
    <row r="232" spans="2:65" s="1" customFormat="1" ht="44.25" customHeight="1">
      <c r="B232" s="42"/>
      <c r="C232" s="205" t="s">
        <v>362</v>
      </c>
      <c r="D232" s="205" t="s">
        <v>142</v>
      </c>
      <c r="E232" s="206" t="s">
        <v>363</v>
      </c>
      <c r="F232" s="207" t="s">
        <v>364</v>
      </c>
      <c r="G232" s="208" t="s">
        <v>324</v>
      </c>
      <c r="H232" s="209">
        <v>6</v>
      </c>
      <c r="I232" s="210"/>
      <c r="J232" s="211">
        <f t="shared" ref="J232:J238" si="0">ROUND(I232*H232,2)</f>
        <v>0</v>
      </c>
      <c r="K232" s="207" t="s">
        <v>23</v>
      </c>
      <c r="L232" s="62"/>
      <c r="M232" s="212" t="s">
        <v>23</v>
      </c>
      <c r="N232" s="213" t="s">
        <v>45</v>
      </c>
      <c r="O232" s="43"/>
      <c r="P232" s="214">
        <f t="shared" ref="P232:P238" si="1">O232*H232</f>
        <v>0</v>
      </c>
      <c r="Q232" s="214">
        <v>0</v>
      </c>
      <c r="R232" s="214">
        <f t="shared" ref="R232:R238" si="2">Q232*H232</f>
        <v>0</v>
      </c>
      <c r="S232" s="214">
        <v>0</v>
      </c>
      <c r="T232" s="215">
        <f t="shared" ref="T232:T238" si="3">S232*H232</f>
        <v>0</v>
      </c>
      <c r="AR232" s="25" t="s">
        <v>246</v>
      </c>
      <c r="AT232" s="25" t="s">
        <v>142</v>
      </c>
      <c r="AU232" s="25" t="s">
        <v>82</v>
      </c>
      <c r="AY232" s="25" t="s">
        <v>139</v>
      </c>
      <c r="BE232" s="216">
        <f t="shared" ref="BE232:BE238" si="4">IF(N232="základní",J232,0)</f>
        <v>0</v>
      </c>
      <c r="BF232" s="216">
        <f t="shared" ref="BF232:BF238" si="5">IF(N232="snížená",J232,0)</f>
        <v>0</v>
      </c>
      <c r="BG232" s="216">
        <f t="shared" ref="BG232:BG238" si="6">IF(N232="zákl. přenesená",J232,0)</f>
        <v>0</v>
      </c>
      <c r="BH232" s="216">
        <f t="shared" ref="BH232:BH238" si="7">IF(N232="sníž. přenesená",J232,0)</f>
        <v>0</v>
      </c>
      <c r="BI232" s="216">
        <f t="shared" ref="BI232:BI238" si="8">IF(N232="nulová",J232,0)</f>
        <v>0</v>
      </c>
      <c r="BJ232" s="25" t="s">
        <v>80</v>
      </c>
      <c r="BK232" s="216">
        <f t="shared" ref="BK232:BK238" si="9">ROUND(I232*H232,2)</f>
        <v>0</v>
      </c>
      <c r="BL232" s="25" t="s">
        <v>246</v>
      </c>
      <c r="BM232" s="25" t="s">
        <v>365</v>
      </c>
    </row>
    <row r="233" spans="2:65" s="1" customFormat="1" ht="44.25" customHeight="1">
      <c r="B233" s="42"/>
      <c r="C233" s="205" t="s">
        <v>366</v>
      </c>
      <c r="D233" s="205" t="s">
        <v>142</v>
      </c>
      <c r="E233" s="206" t="s">
        <v>367</v>
      </c>
      <c r="F233" s="207" t="s">
        <v>368</v>
      </c>
      <c r="G233" s="208" t="s">
        <v>207</v>
      </c>
      <c r="H233" s="209">
        <v>2</v>
      </c>
      <c r="I233" s="210"/>
      <c r="J233" s="211">
        <f t="shared" si="0"/>
        <v>0</v>
      </c>
      <c r="K233" s="207" t="s">
        <v>23</v>
      </c>
      <c r="L233" s="62"/>
      <c r="M233" s="212" t="s">
        <v>23</v>
      </c>
      <c r="N233" s="213" t="s">
        <v>45</v>
      </c>
      <c r="O233" s="43"/>
      <c r="P233" s="214">
        <f t="shared" si="1"/>
        <v>0</v>
      </c>
      <c r="Q233" s="214">
        <v>0</v>
      </c>
      <c r="R233" s="214">
        <f t="shared" si="2"/>
        <v>0</v>
      </c>
      <c r="S233" s="214">
        <v>0</v>
      </c>
      <c r="T233" s="215">
        <f t="shared" si="3"/>
        <v>0</v>
      </c>
      <c r="AR233" s="25" t="s">
        <v>246</v>
      </c>
      <c r="AT233" s="25" t="s">
        <v>142</v>
      </c>
      <c r="AU233" s="25" t="s">
        <v>82</v>
      </c>
      <c r="AY233" s="25" t="s">
        <v>139</v>
      </c>
      <c r="BE233" s="216">
        <f t="shared" si="4"/>
        <v>0</v>
      </c>
      <c r="BF233" s="216">
        <f t="shared" si="5"/>
        <v>0</v>
      </c>
      <c r="BG233" s="216">
        <f t="shared" si="6"/>
        <v>0</v>
      </c>
      <c r="BH233" s="216">
        <f t="shared" si="7"/>
        <v>0</v>
      </c>
      <c r="BI233" s="216">
        <f t="shared" si="8"/>
        <v>0</v>
      </c>
      <c r="BJ233" s="25" t="s">
        <v>80</v>
      </c>
      <c r="BK233" s="216">
        <f t="shared" si="9"/>
        <v>0</v>
      </c>
      <c r="BL233" s="25" t="s">
        <v>246</v>
      </c>
      <c r="BM233" s="25" t="s">
        <v>369</v>
      </c>
    </row>
    <row r="234" spans="2:65" s="1" customFormat="1" ht="44.25" customHeight="1">
      <c r="B234" s="42"/>
      <c r="C234" s="205" t="s">
        <v>370</v>
      </c>
      <c r="D234" s="205" t="s">
        <v>142</v>
      </c>
      <c r="E234" s="206" t="s">
        <v>371</v>
      </c>
      <c r="F234" s="207" t="s">
        <v>372</v>
      </c>
      <c r="G234" s="208" t="s">
        <v>207</v>
      </c>
      <c r="H234" s="209">
        <v>2</v>
      </c>
      <c r="I234" s="210"/>
      <c r="J234" s="211">
        <f t="shared" si="0"/>
        <v>0</v>
      </c>
      <c r="K234" s="207" t="s">
        <v>23</v>
      </c>
      <c r="L234" s="62"/>
      <c r="M234" s="212" t="s">
        <v>23</v>
      </c>
      <c r="N234" s="213" t="s">
        <v>45</v>
      </c>
      <c r="O234" s="43"/>
      <c r="P234" s="214">
        <f t="shared" si="1"/>
        <v>0</v>
      </c>
      <c r="Q234" s="214">
        <v>0</v>
      </c>
      <c r="R234" s="214">
        <f t="shared" si="2"/>
        <v>0</v>
      </c>
      <c r="S234" s="214">
        <v>0</v>
      </c>
      <c r="T234" s="215">
        <f t="shared" si="3"/>
        <v>0</v>
      </c>
      <c r="AR234" s="25" t="s">
        <v>246</v>
      </c>
      <c r="AT234" s="25" t="s">
        <v>142</v>
      </c>
      <c r="AU234" s="25" t="s">
        <v>82</v>
      </c>
      <c r="AY234" s="25" t="s">
        <v>139</v>
      </c>
      <c r="BE234" s="216">
        <f t="shared" si="4"/>
        <v>0</v>
      </c>
      <c r="BF234" s="216">
        <f t="shared" si="5"/>
        <v>0</v>
      </c>
      <c r="BG234" s="216">
        <f t="shared" si="6"/>
        <v>0</v>
      </c>
      <c r="BH234" s="216">
        <f t="shared" si="7"/>
        <v>0</v>
      </c>
      <c r="BI234" s="216">
        <f t="shared" si="8"/>
        <v>0</v>
      </c>
      <c r="BJ234" s="25" t="s">
        <v>80</v>
      </c>
      <c r="BK234" s="216">
        <f t="shared" si="9"/>
        <v>0</v>
      </c>
      <c r="BL234" s="25" t="s">
        <v>246</v>
      </c>
      <c r="BM234" s="25" t="s">
        <v>373</v>
      </c>
    </row>
    <row r="235" spans="2:65" s="1" customFormat="1" ht="44.25" customHeight="1">
      <c r="B235" s="42"/>
      <c r="C235" s="205" t="s">
        <v>374</v>
      </c>
      <c r="D235" s="205" t="s">
        <v>142</v>
      </c>
      <c r="E235" s="206" t="s">
        <v>375</v>
      </c>
      <c r="F235" s="207" t="s">
        <v>376</v>
      </c>
      <c r="G235" s="208" t="s">
        <v>207</v>
      </c>
      <c r="H235" s="209">
        <v>2</v>
      </c>
      <c r="I235" s="210"/>
      <c r="J235" s="211">
        <f t="shared" si="0"/>
        <v>0</v>
      </c>
      <c r="K235" s="207" t="s">
        <v>23</v>
      </c>
      <c r="L235" s="62"/>
      <c r="M235" s="212" t="s">
        <v>23</v>
      </c>
      <c r="N235" s="213" t="s">
        <v>45</v>
      </c>
      <c r="O235" s="43"/>
      <c r="P235" s="214">
        <f t="shared" si="1"/>
        <v>0</v>
      </c>
      <c r="Q235" s="214">
        <v>0</v>
      </c>
      <c r="R235" s="214">
        <f t="shared" si="2"/>
        <v>0</v>
      </c>
      <c r="S235" s="214">
        <v>0</v>
      </c>
      <c r="T235" s="215">
        <f t="shared" si="3"/>
        <v>0</v>
      </c>
      <c r="AR235" s="25" t="s">
        <v>246</v>
      </c>
      <c r="AT235" s="25" t="s">
        <v>142</v>
      </c>
      <c r="AU235" s="25" t="s">
        <v>82</v>
      </c>
      <c r="AY235" s="25" t="s">
        <v>139</v>
      </c>
      <c r="BE235" s="216">
        <f t="shared" si="4"/>
        <v>0</v>
      </c>
      <c r="BF235" s="216">
        <f t="shared" si="5"/>
        <v>0</v>
      </c>
      <c r="BG235" s="216">
        <f t="shared" si="6"/>
        <v>0</v>
      </c>
      <c r="BH235" s="216">
        <f t="shared" si="7"/>
        <v>0</v>
      </c>
      <c r="BI235" s="216">
        <f t="shared" si="8"/>
        <v>0</v>
      </c>
      <c r="BJ235" s="25" t="s">
        <v>80</v>
      </c>
      <c r="BK235" s="216">
        <f t="shared" si="9"/>
        <v>0</v>
      </c>
      <c r="BL235" s="25" t="s">
        <v>246</v>
      </c>
      <c r="BM235" s="25" t="s">
        <v>377</v>
      </c>
    </row>
    <row r="236" spans="2:65" s="1" customFormat="1" ht="44.25" customHeight="1">
      <c r="B236" s="42"/>
      <c r="C236" s="205" t="s">
        <v>378</v>
      </c>
      <c r="D236" s="205" t="s">
        <v>142</v>
      </c>
      <c r="E236" s="206" t="s">
        <v>379</v>
      </c>
      <c r="F236" s="207" t="s">
        <v>380</v>
      </c>
      <c r="G236" s="208" t="s">
        <v>207</v>
      </c>
      <c r="H236" s="209">
        <v>2</v>
      </c>
      <c r="I236" s="210"/>
      <c r="J236" s="211">
        <f t="shared" si="0"/>
        <v>0</v>
      </c>
      <c r="K236" s="207" t="s">
        <v>23</v>
      </c>
      <c r="L236" s="62"/>
      <c r="M236" s="212" t="s">
        <v>23</v>
      </c>
      <c r="N236" s="213" t="s">
        <v>45</v>
      </c>
      <c r="O236" s="43"/>
      <c r="P236" s="214">
        <f t="shared" si="1"/>
        <v>0</v>
      </c>
      <c r="Q236" s="214">
        <v>0</v>
      </c>
      <c r="R236" s="214">
        <f t="shared" si="2"/>
        <v>0</v>
      </c>
      <c r="S236" s="214">
        <v>0</v>
      </c>
      <c r="T236" s="215">
        <f t="shared" si="3"/>
        <v>0</v>
      </c>
      <c r="AR236" s="25" t="s">
        <v>246</v>
      </c>
      <c r="AT236" s="25" t="s">
        <v>142</v>
      </c>
      <c r="AU236" s="25" t="s">
        <v>82</v>
      </c>
      <c r="AY236" s="25" t="s">
        <v>139</v>
      </c>
      <c r="BE236" s="216">
        <f t="shared" si="4"/>
        <v>0</v>
      </c>
      <c r="BF236" s="216">
        <f t="shared" si="5"/>
        <v>0</v>
      </c>
      <c r="BG236" s="216">
        <f t="shared" si="6"/>
        <v>0</v>
      </c>
      <c r="BH236" s="216">
        <f t="shared" si="7"/>
        <v>0</v>
      </c>
      <c r="BI236" s="216">
        <f t="shared" si="8"/>
        <v>0</v>
      </c>
      <c r="BJ236" s="25" t="s">
        <v>80</v>
      </c>
      <c r="BK236" s="216">
        <f t="shared" si="9"/>
        <v>0</v>
      </c>
      <c r="BL236" s="25" t="s">
        <v>246</v>
      </c>
      <c r="BM236" s="25" t="s">
        <v>381</v>
      </c>
    </row>
    <row r="237" spans="2:65" s="1" customFormat="1" ht="31.5" customHeight="1">
      <c r="B237" s="42"/>
      <c r="C237" s="205" t="s">
        <v>382</v>
      </c>
      <c r="D237" s="205" t="s">
        <v>142</v>
      </c>
      <c r="E237" s="206" t="s">
        <v>383</v>
      </c>
      <c r="F237" s="207" t="s">
        <v>384</v>
      </c>
      <c r="G237" s="208" t="s">
        <v>207</v>
      </c>
      <c r="H237" s="209">
        <v>3</v>
      </c>
      <c r="I237" s="210"/>
      <c r="J237" s="211">
        <f t="shared" si="0"/>
        <v>0</v>
      </c>
      <c r="K237" s="207" t="s">
        <v>23</v>
      </c>
      <c r="L237" s="62"/>
      <c r="M237" s="212" t="s">
        <v>23</v>
      </c>
      <c r="N237" s="213" t="s">
        <v>45</v>
      </c>
      <c r="O237" s="43"/>
      <c r="P237" s="214">
        <f t="shared" si="1"/>
        <v>0</v>
      </c>
      <c r="Q237" s="214">
        <v>0</v>
      </c>
      <c r="R237" s="214">
        <f t="shared" si="2"/>
        <v>0</v>
      </c>
      <c r="S237" s="214">
        <v>0</v>
      </c>
      <c r="T237" s="215">
        <f t="shared" si="3"/>
        <v>0</v>
      </c>
      <c r="AR237" s="25" t="s">
        <v>246</v>
      </c>
      <c r="AT237" s="25" t="s">
        <v>142</v>
      </c>
      <c r="AU237" s="25" t="s">
        <v>82</v>
      </c>
      <c r="AY237" s="25" t="s">
        <v>139</v>
      </c>
      <c r="BE237" s="216">
        <f t="shared" si="4"/>
        <v>0</v>
      </c>
      <c r="BF237" s="216">
        <f t="shared" si="5"/>
        <v>0</v>
      </c>
      <c r="BG237" s="216">
        <f t="shared" si="6"/>
        <v>0</v>
      </c>
      <c r="BH237" s="216">
        <f t="shared" si="7"/>
        <v>0</v>
      </c>
      <c r="BI237" s="216">
        <f t="shared" si="8"/>
        <v>0</v>
      </c>
      <c r="BJ237" s="25" t="s">
        <v>80</v>
      </c>
      <c r="BK237" s="216">
        <f t="shared" si="9"/>
        <v>0</v>
      </c>
      <c r="BL237" s="25" t="s">
        <v>246</v>
      </c>
      <c r="BM237" s="25" t="s">
        <v>385</v>
      </c>
    </row>
    <row r="238" spans="2:65" s="1" customFormat="1" ht="22.5" customHeight="1">
      <c r="B238" s="42"/>
      <c r="C238" s="205" t="s">
        <v>386</v>
      </c>
      <c r="D238" s="205" t="s">
        <v>142</v>
      </c>
      <c r="E238" s="206" t="s">
        <v>387</v>
      </c>
      <c r="F238" s="207" t="s">
        <v>388</v>
      </c>
      <c r="G238" s="208" t="s">
        <v>181</v>
      </c>
      <c r="H238" s="209">
        <v>29.85</v>
      </c>
      <c r="I238" s="210"/>
      <c r="J238" s="211">
        <f t="shared" si="0"/>
        <v>0</v>
      </c>
      <c r="K238" s="207" t="s">
        <v>23</v>
      </c>
      <c r="L238" s="62"/>
      <c r="M238" s="212" t="s">
        <v>23</v>
      </c>
      <c r="N238" s="213" t="s">
        <v>45</v>
      </c>
      <c r="O238" s="43"/>
      <c r="P238" s="214">
        <f t="shared" si="1"/>
        <v>0</v>
      </c>
      <c r="Q238" s="214">
        <v>1.0000000000000001E-5</v>
      </c>
      <c r="R238" s="214">
        <f t="shared" si="2"/>
        <v>2.9850000000000005E-4</v>
      </c>
      <c r="S238" s="214">
        <v>0</v>
      </c>
      <c r="T238" s="215">
        <f t="shared" si="3"/>
        <v>0</v>
      </c>
      <c r="AR238" s="25" t="s">
        <v>246</v>
      </c>
      <c r="AT238" s="25" t="s">
        <v>142</v>
      </c>
      <c r="AU238" s="25" t="s">
        <v>82</v>
      </c>
      <c r="AY238" s="25" t="s">
        <v>139</v>
      </c>
      <c r="BE238" s="216">
        <f t="shared" si="4"/>
        <v>0</v>
      </c>
      <c r="BF238" s="216">
        <f t="shared" si="5"/>
        <v>0</v>
      </c>
      <c r="BG238" s="216">
        <f t="shared" si="6"/>
        <v>0</v>
      </c>
      <c r="BH238" s="216">
        <f t="shared" si="7"/>
        <v>0</v>
      </c>
      <c r="BI238" s="216">
        <f t="shared" si="8"/>
        <v>0</v>
      </c>
      <c r="BJ238" s="25" t="s">
        <v>80</v>
      </c>
      <c r="BK238" s="216">
        <f t="shared" si="9"/>
        <v>0</v>
      </c>
      <c r="BL238" s="25" t="s">
        <v>246</v>
      </c>
      <c r="BM238" s="25" t="s">
        <v>389</v>
      </c>
    </row>
    <row r="239" spans="2:65" s="13" customFormat="1">
      <c r="B239" s="229"/>
      <c r="C239" s="230"/>
      <c r="D239" s="231" t="s">
        <v>149</v>
      </c>
      <c r="E239" s="232" t="s">
        <v>23</v>
      </c>
      <c r="F239" s="233" t="s">
        <v>390</v>
      </c>
      <c r="G239" s="230"/>
      <c r="H239" s="234" t="s">
        <v>23</v>
      </c>
      <c r="I239" s="235"/>
      <c r="J239" s="230"/>
      <c r="K239" s="230"/>
      <c r="L239" s="236"/>
      <c r="M239" s="237"/>
      <c r="N239" s="238"/>
      <c r="O239" s="238"/>
      <c r="P239" s="238"/>
      <c r="Q239" s="238"/>
      <c r="R239" s="238"/>
      <c r="S239" s="238"/>
      <c r="T239" s="239"/>
      <c r="AT239" s="240" t="s">
        <v>149</v>
      </c>
      <c r="AU239" s="240" t="s">
        <v>82</v>
      </c>
      <c r="AV239" s="13" t="s">
        <v>80</v>
      </c>
      <c r="AW239" s="13" t="s">
        <v>37</v>
      </c>
      <c r="AX239" s="13" t="s">
        <v>74</v>
      </c>
      <c r="AY239" s="240" t="s">
        <v>139</v>
      </c>
    </row>
    <row r="240" spans="2:65" s="12" customFormat="1">
      <c r="B240" s="217"/>
      <c r="C240" s="218"/>
      <c r="D240" s="231" t="s">
        <v>149</v>
      </c>
      <c r="E240" s="241" t="s">
        <v>23</v>
      </c>
      <c r="F240" s="242" t="s">
        <v>391</v>
      </c>
      <c r="G240" s="218"/>
      <c r="H240" s="243">
        <v>6.25</v>
      </c>
      <c r="I240" s="223"/>
      <c r="J240" s="218"/>
      <c r="K240" s="218"/>
      <c r="L240" s="224"/>
      <c r="M240" s="225"/>
      <c r="N240" s="226"/>
      <c r="O240" s="226"/>
      <c r="P240" s="226"/>
      <c r="Q240" s="226"/>
      <c r="R240" s="226"/>
      <c r="S240" s="226"/>
      <c r="T240" s="227"/>
      <c r="AT240" s="228" t="s">
        <v>149</v>
      </c>
      <c r="AU240" s="228" t="s">
        <v>82</v>
      </c>
      <c r="AV240" s="12" t="s">
        <v>82</v>
      </c>
      <c r="AW240" s="12" t="s">
        <v>37</v>
      </c>
      <c r="AX240" s="12" t="s">
        <v>74</v>
      </c>
      <c r="AY240" s="228" t="s">
        <v>139</v>
      </c>
    </row>
    <row r="241" spans="2:65" s="12" customFormat="1">
      <c r="B241" s="217"/>
      <c r="C241" s="218"/>
      <c r="D241" s="231" t="s">
        <v>149</v>
      </c>
      <c r="E241" s="241" t="s">
        <v>23</v>
      </c>
      <c r="F241" s="242" t="s">
        <v>392</v>
      </c>
      <c r="G241" s="218"/>
      <c r="H241" s="243">
        <v>8.6</v>
      </c>
      <c r="I241" s="223"/>
      <c r="J241" s="218"/>
      <c r="K241" s="218"/>
      <c r="L241" s="224"/>
      <c r="M241" s="225"/>
      <c r="N241" s="226"/>
      <c r="O241" s="226"/>
      <c r="P241" s="226"/>
      <c r="Q241" s="226"/>
      <c r="R241" s="226"/>
      <c r="S241" s="226"/>
      <c r="T241" s="227"/>
      <c r="AT241" s="228" t="s">
        <v>149</v>
      </c>
      <c r="AU241" s="228" t="s">
        <v>82</v>
      </c>
      <c r="AV241" s="12" t="s">
        <v>82</v>
      </c>
      <c r="AW241" s="12" t="s">
        <v>37</v>
      </c>
      <c r="AX241" s="12" t="s">
        <v>74</v>
      </c>
      <c r="AY241" s="228" t="s">
        <v>139</v>
      </c>
    </row>
    <row r="242" spans="2:65" s="14" customFormat="1">
      <c r="B242" s="244"/>
      <c r="C242" s="245"/>
      <c r="D242" s="231" t="s">
        <v>149</v>
      </c>
      <c r="E242" s="246" t="s">
        <v>23</v>
      </c>
      <c r="F242" s="247" t="s">
        <v>157</v>
      </c>
      <c r="G242" s="245"/>
      <c r="H242" s="248">
        <v>14.85</v>
      </c>
      <c r="I242" s="249"/>
      <c r="J242" s="245"/>
      <c r="K242" s="245"/>
      <c r="L242" s="250"/>
      <c r="M242" s="251"/>
      <c r="N242" s="252"/>
      <c r="O242" s="252"/>
      <c r="P242" s="252"/>
      <c r="Q242" s="252"/>
      <c r="R242" s="252"/>
      <c r="S242" s="252"/>
      <c r="T242" s="253"/>
      <c r="AT242" s="254" t="s">
        <v>149</v>
      </c>
      <c r="AU242" s="254" t="s">
        <v>82</v>
      </c>
      <c r="AV242" s="14" t="s">
        <v>158</v>
      </c>
      <c r="AW242" s="14" t="s">
        <v>37</v>
      </c>
      <c r="AX242" s="14" t="s">
        <v>74</v>
      </c>
      <c r="AY242" s="254" t="s">
        <v>139</v>
      </c>
    </row>
    <row r="243" spans="2:65" s="13" customFormat="1">
      <c r="B243" s="229"/>
      <c r="C243" s="230"/>
      <c r="D243" s="231" t="s">
        <v>149</v>
      </c>
      <c r="E243" s="232" t="s">
        <v>23</v>
      </c>
      <c r="F243" s="233" t="s">
        <v>393</v>
      </c>
      <c r="G243" s="230"/>
      <c r="H243" s="234" t="s">
        <v>23</v>
      </c>
      <c r="I243" s="235"/>
      <c r="J243" s="230"/>
      <c r="K243" s="230"/>
      <c r="L243" s="236"/>
      <c r="M243" s="237"/>
      <c r="N243" s="238"/>
      <c r="O243" s="238"/>
      <c r="P243" s="238"/>
      <c r="Q243" s="238"/>
      <c r="R243" s="238"/>
      <c r="S243" s="238"/>
      <c r="T243" s="239"/>
      <c r="AT243" s="240" t="s">
        <v>149</v>
      </c>
      <c r="AU243" s="240" t="s">
        <v>82</v>
      </c>
      <c r="AV243" s="13" t="s">
        <v>80</v>
      </c>
      <c r="AW243" s="13" t="s">
        <v>37</v>
      </c>
      <c r="AX243" s="13" t="s">
        <v>74</v>
      </c>
      <c r="AY243" s="240" t="s">
        <v>139</v>
      </c>
    </row>
    <row r="244" spans="2:65" s="12" customFormat="1">
      <c r="B244" s="217"/>
      <c r="C244" s="218"/>
      <c r="D244" s="231" t="s">
        <v>149</v>
      </c>
      <c r="E244" s="241" t="s">
        <v>23</v>
      </c>
      <c r="F244" s="242" t="s">
        <v>394</v>
      </c>
      <c r="G244" s="218"/>
      <c r="H244" s="243">
        <v>7.5</v>
      </c>
      <c r="I244" s="223"/>
      <c r="J244" s="218"/>
      <c r="K244" s="218"/>
      <c r="L244" s="224"/>
      <c r="M244" s="225"/>
      <c r="N244" s="226"/>
      <c r="O244" s="226"/>
      <c r="P244" s="226"/>
      <c r="Q244" s="226"/>
      <c r="R244" s="226"/>
      <c r="S244" s="226"/>
      <c r="T244" s="227"/>
      <c r="AT244" s="228" t="s">
        <v>149</v>
      </c>
      <c r="AU244" s="228" t="s">
        <v>82</v>
      </c>
      <c r="AV244" s="12" t="s">
        <v>82</v>
      </c>
      <c r="AW244" s="12" t="s">
        <v>37</v>
      </c>
      <c r="AX244" s="12" t="s">
        <v>74</v>
      </c>
      <c r="AY244" s="228" t="s">
        <v>139</v>
      </c>
    </row>
    <row r="245" spans="2:65" s="12" customFormat="1">
      <c r="B245" s="217"/>
      <c r="C245" s="218"/>
      <c r="D245" s="231" t="s">
        <v>149</v>
      </c>
      <c r="E245" s="241" t="s">
        <v>23</v>
      </c>
      <c r="F245" s="242" t="s">
        <v>395</v>
      </c>
      <c r="G245" s="218"/>
      <c r="H245" s="243">
        <v>7.5</v>
      </c>
      <c r="I245" s="223"/>
      <c r="J245" s="218"/>
      <c r="K245" s="218"/>
      <c r="L245" s="224"/>
      <c r="M245" s="225"/>
      <c r="N245" s="226"/>
      <c r="O245" s="226"/>
      <c r="P245" s="226"/>
      <c r="Q245" s="226"/>
      <c r="R245" s="226"/>
      <c r="S245" s="226"/>
      <c r="T245" s="227"/>
      <c r="AT245" s="228" t="s">
        <v>149</v>
      </c>
      <c r="AU245" s="228" t="s">
        <v>82</v>
      </c>
      <c r="AV245" s="12" t="s">
        <v>82</v>
      </c>
      <c r="AW245" s="12" t="s">
        <v>37</v>
      </c>
      <c r="AX245" s="12" t="s">
        <v>74</v>
      </c>
      <c r="AY245" s="228" t="s">
        <v>139</v>
      </c>
    </row>
    <row r="246" spans="2:65" s="14" customFormat="1">
      <c r="B246" s="244"/>
      <c r="C246" s="245"/>
      <c r="D246" s="231" t="s">
        <v>149</v>
      </c>
      <c r="E246" s="246" t="s">
        <v>23</v>
      </c>
      <c r="F246" s="247" t="s">
        <v>157</v>
      </c>
      <c r="G246" s="245"/>
      <c r="H246" s="248">
        <v>15</v>
      </c>
      <c r="I246" s="249"/>
      <c r="J246" s="245"/>
      <c r="K246" s="245"/>
      <c r="L246" s="250"/>
      <c r="M246" s="251"/>
      <c r="N246" s="252"/>
      <c r="O246" s="252"/>
      <c r="P246" s="252"/>
      <c r="Q246" s="252"/>
      <c r="R246" s="252"/>
      <c r="S246" s="252"/>
      <c r="T246" s="253"/>
      <c r="AT246" s="254" t="s">
        <v>149</v>
      </c>
      <c r="AU246" s="254" t="s">
        <v>82</v>
      </c>
      <c r="AV246" s="14" t="s">
        <v>158</v>
      </c>
      <c r="AW246" s="14" t="s">
        <v>37</v>
      </c>
      <c r="AX246" s="14" t="s">
        <v>74</v>
      </c>
      <c r="AY246" s="254" t="s">
        <v>139</v>
      </c>
    </row>
    <row r="247" spans="2:65" s="15" customFormat="1">
      <c r="B247" s="255"/>
      <c r="C247" s="256"/>
      <c r="D247" s="219" t="s">
        <v>149</v>
      </c>
      <c r="E247" s="257" t="s">
        <v>23</v>
      </c>
      <c r="F247" s="258" t="s">
        <v>160</v>
      </c>
      <c r="G247" s="256"/>
      <c r="H247" s="259">
        <v>29.85</v>
      </c>
      <c r="I247" s="260"/>
      <c r="J247" s="256"/>
      <c r="K247" s="256"/>
      <c r="L247" s="261"/>
      <c r="M247" s="262"/>
      <c r="N247" s="263"/>
      <c r="O247" s="263"/>
      <c r="P247" s="263"/>
      <c r="Q247" s="263"/>
      <c r="R247" s="263"/>
      <c r="S247" s="263"/>
      <c r="T247" s="264"/>
      <c r="AT247" s="265" t="s">
        <v>149</v>
      </c>
      <c r="AU247" s="265" t="s">
        <v>82</v>
      </c>
      <c r="AV247" s="15" t="s">
        <v>147</v>
      </c>
      <c r="AW247" s="15" t="s">
        <v>37</v>
      </c>
      <c r="AX247" s="15" t="s">
        <v>80</v>
      </c>
      <c r="AY247" s="265" t="s">
        <v>139</v>
      </c>
    </row>
    <row r="248" spans="2:65" s="1" customFormat="1" ht="22.5" customHeight="1">
      <c r="B248" s="42"/>
      <c r="C248" s="273" t="s">
        <v>396</v>
      </c>
      <c r="D248" s="273" t="s">
        <v>397</v>
      </c>
      <c r="E248" s="274" t="s">
        <v>398</v>
      </c>
      <c r="F248" s="275" t="s">
        <v>399</v>
      </c>
      <c r="G248" s="276" t="s">
        <v>181</v>
      </c>
      <c r="H248" s="277">
        <v>30.446999999999999</v>
      </c>
      <c r="I248" s="278"/>
      <c r="J248" s="279">
        <f>ROUND(I248*H248,2)</f>
        <v>0</v>
      </c>
      <c r="K248" s="275" t="s">
        <v>23</v>
      </c>
      <c r="L248" s="280"/>
      <c r="M248" s="281" t="s">
        <v>23</v>
      </c>
      <c r="N248" s="282" t="s">
        <v>45</v>
      </c>
      <c r="O248" s="43"/>
      <c r="P248" s="214">
        <f>O248*H248</f>
        <v>0</v>
      </c>
      <c r="Q248" s="214">
        <v>5.9999999999999995E-4</v>
      </c>
      <c r="R248" s="214">
        <f>Q248*H248</f>
        <v>1.8268199999999998E-2</v>
      </c>
      <c r="S248" s="214">
        <v>0</v>
      </c>
      <c r="T248" s="215">
        <f>S248*H248</f>
        <v>0</v>
      </c>
      <c r="AR248" s="25" t="s">
        <v>345</v>
      </c>
      <c r="AT248" s="25" t="s">
        <v>397</v>
      </c>
      <c r="AU248" s="25" t="s">
        <v>82</v>
      </c>
      <c r="AY248" s="25" t="s">
        <v>139</v>
      </c>
      <c r="BE248" s="216">
        <f>IF(N248="základní",J248,0)</f>
        <v>0</v>
      </c>
      <c r="BF248" s="216">
        <f>IF(N248="snížená",J248,0)</f>
        <v>0</v>
      </c>
      <c r="BG248" s="216">
        <f>IF(N248="zákl. přenesená",J248,0)</f>
        <v>0</v>
      </c>
      <c r="BH248" s="216">
        <f>IF(N248="sníž. přenesená",J248,0)</f>
        <v>0</v>
      </c>
      <c r="BI248" s="216">
        <f>IF(N248="nulová",J248,0)</f>
        <v>0</v>
      </c>
      <c r="BJ248" s="25" t="s">
        <v>80</v>
      </c>
      <c r="BK248" s="216">
        <f>ROUND(I248*H248,2)</f>
        <v>0</v>
      </c>
      <c r="BL248" s="25" t="s">
        <v>246</v>
      </c>
      <c r="BM248" s="25" t="s">
        <v>400</v>
      </c>
    </row>
    <row r="249" spans="2:65" s="12" customFormat="1">
      <c r="B249" s="217"/>
      <c r="C249" s="218"/>
      <c r="D249" s="219" t="s">
        <v>149</v>
      </c>
      <c r="E249" s="218"/>
      <c r="F249" s="221" t="s">
        <v>401</v>
      </c>
      <c r="G249" s="218"/>
      <c r="H249" s="222">
        <v>30.446999999999999</v>
      </c>
      <c r="I249" s="223"/>
      <c r="J249" s="218"/>
      <c r="K249" s="218"/>
      <c r="L249" s="224"/>
      <c r="M249" s="225"/>
      <c r="N249" s="226"/>
      <c r="O249" s="226"/>
      <c r="P249" s="226"/>
      <c r="Q249" s="226"/>
      <c r="R249" s="226"/>
      <c r="S249" s="226"/>
      <c r="T249" s="227"/>
      <c r="AT249" s="228" t="s">
        <v>149</v>
      </c>
      <c r="AU249" s="228" t="s">
        <v>82</v>
      </c>
      <c r="AV249" s="12" t="s">
        <v>82</v>
      </c>
      <c r="AW249" s="12" t="s">
        <v>6</v>
      </c>
      <c r="AX249" s="12" t="s">
        <v>80</v>
      </c>
      <c r="AY249" s="228" t="s">
        <v>139</v>
      </c>
    </row>
    <row r="250" spans="2:65" s="1" customFormat="1" ht="31.5" customHeight="1">
      <c r="B250" s="42"/>
      <c r="C250" s="205" t="s">
        <v>402</v>
      </c>
      <c r="D250" s="205" t="s">
        <v>142</v>
      </c>
      <c r="E250" s="206" t="s">
        <v>403</v>
      </c>
      <c r="F250" s="207" t="s">
        <v>404</v>
      </c>
      <c r="G250" s="208" t="s">
        <v>357</v>
      </c>
      <c r="H250" s="272"/>
      <c r="I250" s="210"/>
      <c r="J250" s="211">
        <f>ROUND(I250*H250,2)</f>
        <v>0</v>
      </c>
      <c r="K250" s="207" t="s">
        <v>146</v>
      </c>
      <c r="L250" s="62"/>
      <c r="M250" s="212" t="s">
        <v>23</v>
      </c>
      <c r="N250" s="213" t="s">
        <v>45</v>
      </c>
      <c r="O250" s="43"/>
      <c r="P250" s="214">
        <f>O250*H250</f>
        <v>0</v>
      </c>
      <c r="Q250" s="214">
        <v>0</v>
      </c>
      <c r="R250" s="214">
        <f>Q250*H250</f>
        <v>0</v>
      </c>
      <c r="S250" s="214">
        <v>0</v>
      </c>
      <c r="T250" s="215">
        <f>S250*H250</f>
        <v>0</v>
      </c>
      <c r="AR250" s="25" t="s">
        <v>246</v>
      </c>
      <c r="AT250" s="25" t="s">
        <v>142</v>
      </c>
      <c r="AU250" s="25" t="s">
        <v>82</v>
      </c>
      <c r="AY250" s="25" t="s">
        <v>139</v>
      </c>
      <c r="BE250" s="216">
        <f>IF(N250="základní",J250,0)</f>
        <v>0</v>
      </c>
      <c r="BF250" s="216">
        <f>IF(N250="snížená",J250,0)</f>
        <v>0</v>
      </c>
      <c r="BG250" s="216">
        <f>IF(N250="zákl. přenesená",J250,0)</f>
        <v>0</v>
      </c>
      <c r="BH250" s="216">
        <f>IF(N250="sníž. přenesená",J250,0)</f>
        <v>0</v>
      </c>
      <c r="BI250" s="216">
        <f>IF(N250="nulová",J250,0)</f>
        <v>0</v>
      </c>
      <c r="BJ250" s="25" t="s">
        <v>80</v>
      </c>
      <c r="BK250" s="216">
        <f>ROUND(I250*H250,2)</f>
        <v>0</v>
      </c>
      <c r="BL250" s="25" t="s">
        <v>246</v>
      </c>
      <c r="BM250" s="25" t="s">
        <v>405</v>
      </c>
    </row>
    <row r="251" spans="2:65" s="1" customFormat="1" ht="121.5">
      <c r="B251" s="42"/>
      <c r="C251" s="64"/>
      <c r="D251" s="231" t="s">
        <v>164</v>
      </c>
      <c r="E251" s="64"/>
      <c r="F251" s="266" t="s">
        <v>406</v>
      </c>
      <c r="G251" s="64"/>
      <c r="H251" s="64"/>
      <c r="I251" s="173"/>
      <c r="J251" s="64"/>
      <c r="K251" s="64"/>
      <c r="L251" s="62"/>
      <c r="M251" s="267"/>
      <c r="N251" s="43"/>
      <c r="O251" s="43"/>
      <c r="P251" s="43"/>
      <c r="Q251" s="43"/>
      <c r="R251" s="43"/>
      <c r="S251" s="43"/>
      <c r="T251" s="79"/>
      <c r="AT251" s="25" t="s">
        <v>164</v>
      </c>
      <c r="AU251" s="25" t="s">
        <v>82</v>
      </c>
    </row>
    <row r="252" spans="2:65" s="11" customFormat="1" ht="29.85" customHeight="1">
      <c r="B252" s="188"/>
      <c r="C252" s="189"/>
      <c r="D252" s="202" t="s">
        <v>73</v>
      </c>
      <c r="E252" s="203" t="s">
        <v>407</v>
      </c>
      <c r="F252" s="203" t="s">
        <v>408</v>
      </c>
      <c r="G252" s="189"/>
      <c r="H252" s="189"/>
      <c r="I252" s="192"/>
      <c r="J252" s="204">
        <f>BK252</f>
        <v>0</v>
      </c>
      <c r="K252" s="189"/>
      <c r="L252" s="194"/>
      <c r="M252" s="195"/>
      <c r="N252" s="196"/>
      <c r="O252" s="196"/>
      <c r="P252" s="197">
        <f>SUM(P253:P286)</f>
        <v>0</v>
      </c>
      <c r="Q252" s="196"/>
      <c r="R252" s="197">
        <f>SUM(R253:R286)</f>
        <v>0.70059662</v>
      </c>
      <c r="S252" s="196"/>
      <c r="T252" s="198">
        <f>SUM(T253:T286)</f>
        <v>0.1025046</v>
      </c>
      <c r="AR252" s="199" t="s">
        <v>82</v>
      </c>
      <c r="AT252" s="200" t="s">
        <v>73</v>
      </c>
      <c r="AU252" s="200" t="s">
        <v>80</v>
      </c>
      <c r="AY252" s="199" t="s">
        <v>139</v>
      </c>
      <c r="BK252" s="201">
        <f>SUM(BK253:BK286)</f>
        <v>0</v>
      </c>
    </row>
    <row r="253" spans="2:65" s="1" customFormat="1" ht="22.5" customHeight="1">
      <c r="B253" s="42"/>
      <c r="C253" s="205" t="s">
        <v>409</v>
      </c>
      <c r="D253" s="205" t="s">
        <v>142</v>
      </c>
      <c r="E253" s="206" t="s">
        <v>410</v>
      </c>
      <c r="F253" s="207" t="s">
        <v>411</v>
      </c>
      <c r="G253" s="208" t="s">
        <v>145</v>
      </c>
      <c r="H253" s="209">
        <v>330.66</v>
      </c>
      <c r="I253" s="210"/>
      <c r="J253" s="211">
        <f>ROUND(I253*H253,2)</f>
        <v>0</v>
      </c>
      <c r="K253" s="207" t="s">
        <v>146</v>
      </c>
      <c r="L253" s="62"/>
      <c r="M253" s="212" t="s">
        <v>23</v>
      </c>
      <c r="N253" s="213" t="s">
        <v>45</v>
      </c>
      <c r="O253" s="43"/>
      <c r="P253" s="214">
        <f>O253*H253</f>
        <v>0</v>
      </c>
      <c r="Q253" s="214">
        <v>1E-3</v>
      </c>
      <c r="R253" s="214">
        <f>Q253*H253</f>
        <v>0.33066000000000001</v>
      </c>
      <c r="S253" s="214">
        <v>3.1E-4</v>
      </c>
      <c r="T253" s="215">
        <f>S253*H253</f>
        <v>0.1025046</v>
      </c>
      <c r="AR253" s="25" t="s">
        <v>246</v>
      </c>
      <c r="AT253" s="25" t="s">
        <v>142</v>
      </c>
      <c r="AU253" s="25" t="s">
        <v>82</v>
      </c>
      <c r="AY253" s="25" t="s">
        <v>139</v>
      </c>
      <c r="BE253" s="216">
        <f>IF(N253="základní",J253,0)</f>
        <v>0</v>
      </c>
      <c r="BF253" s="216">
        <f>IF(N253="snížená",J253,0)</f>
        <v>0</v>
      </c>
      <c r="BG253" s="216">
        <f>IF(N253="zákl. přenesená",J253,0)</f>
        <v>0</v>
      </c>
      <c r="BH253" s="216">
        <f>IF(N253="sníž. přenesená",J253,0)</f>
        <v>0</v>
      </c>
      <c r="BI253" s="216">
        <f>IF(N253="nulová",J253,0)</f>
        <v>0</v>
      </c>
      <c r="BJ253" s="25" t="s">
        <v>80</v>
      </c>
      <c r="BK253" s="216">
        <f>ROUND(I253*H253,2)</f>
        <v>0</v>
      </c>
      <c r="BL253" s="25" t="s">
        <v>246</v>
      </c>
      <c r="BM253" s="25" t="s">
        <v>412</v>
      </c>
    </row>
    <row r="254" spans="2:65" s="1" customFormat="1" ht="27">
      <c r="B254" s="42"/>
      <c r="C254" s="64"/>
      <c r="D254" s="231" t="s">
        <v>164</v>
      </c>
      <c r="E254" s="64"/>
      <c r="F254" s="266" t="s">
        <v>413</v>
      </c>
      <c r="G254" s="64"/>
      <c r="H254" s="64"/>
      <c r="I254" s="173"/>
      <c r="J254" s="64"/>
      <c r="K254" s="64"/>
      <c r="L254" s="62"/>
      <c r="M254" s="267"/>
      <c r="N254" s="43"/>
      <c r="O254" s="43"/>
      <c r="P254" s="43"/>
      <c r="Q254" s="43"/>
      <c r="R254" s="43"/>
      <c r="S254" s="43"/>
      <c r="T254" s="79"/>
      <c r="AT254" s="25" t="s">
        <v>164</v>
      </c>
      <c r="AU254" s="25" t="s">
        <v>82</v>
      </c>
    </row>
    <row r="255" spans="2:65" s="12" customFormat="1">
      <c r="B255" s="217"/>
      <c r="C255" s="218"/>
      <c r="D255" s="219" t="s">
        <v>149</v>
      </c>
      <c r="E255" s="220" t="s">
        <v>23</v>
      </c>
      <c r="F255" s="221" t="s">
        <v>414</v>
      </c>
      <c r="G255" s="218"/>
      <c r="H255" s="222">
        <v>330.66</v>
      </c>
      <c r="I255" s="223"/>
      <c r="J255" s="218"/>
      <c r="K255" s="218"/>
      <c r="L255" s="224"/>
      <c r="M255" s="225"/>
      <c r="N255" s="226"/>
      <c r="O255" s="226"/>
      <c r="P255" s="226"/>
      <c r="Q255" s="226"/>
      <c r="R255" s="226"/>
      <c r="S255" s="226"/>
      <c r="T255" s="227"/>
      <c r="AT255" s="228" t="s">
        <v>149</v>
      </c>
      <c r="AU255" s="228" t="s">
        <v>82</v>
      </c>
      <c r="AV255" s="12" t="s">
        <v>82</v>
      </c>
      <c r="AW255" s="12" t="s">
        <v>37</v>
      </c>
      <c r="AX255" s="12" t="s">
        <v>80</v>
      </c>
      <c r="AY255" s="228" t="s">
        <v>139</v>
      </c>
    </row>
    <row r="256" spans="2:65" s="1" customFormat="1" ht="22.5" customHeight="1">
      <c r="B256" s="42"/>
      <c r="C256" s="205" t="s">
        <v>415</v>
      </c>
      <c r="D256" s="205" t="s">
        <v>142</v>
      </c>
      <c r="E256" s="206" t="s">
        <v>416</v>
      </c>
      <c r="F256" s="207" t="s">
        <v>417</v>
      </c>
      <c r="G256" s="208" t="s">
        <v>145</v>
      </c>
      <c r="H256" s="209">
        <v>330.66</v>
      </c>
      <c r="I256" s="210"/>
      <c r="J256" s="211">
        <f>ROUND(I256*H256,2)</f>
        <v>0</v>
      </c>
      <c r="K256" s="207" t="s">
        <v>146</v>
      </c>
      <c r="L256" s="62"/>
      <c r="M256" s="212" t="s">
        <v>23</v>
      </c>
      <c r="N256" s="213" t="s">
        <v>45</v>
      </c>
      <c r="O256" s="43"/>
      <c r="P256" s="214">
        <f>O256*H256</f>
        <v>0</v>
      </c>
      <c r="Q256" s="214">
        <v>0</v>
      </c>
      <c r="R256" s="214">
        <f>Q256*H256</f>
        <v>0</v>
      </c>
      <c r="S256" s="214">
        <v>0</v>
      </c>
      <c r="T256" s="215">
        <f>S256*H256</f>
        <v>0</v>
      </c>
      <c r="AR256" s="25" t="s">
        <v>246</v>
      </c>
      <c r="AT256" s="25" t="s">
        <v>142</v>
      </c>
      <c r="AU256" s="25" t="s">
        <v>82</v>
      </c>
      <c r="AY256" s="25" t="s">
        <v>139</v>
      </c>
      <c r="BE256" s="216">
        <f>IF(N256="základní",J256,0)</f>
        <v>0</v>
      </c>
      <c r="BF256" s="216">
        <f>IF(N256="snížená",J256,0)</f>
        <v>0</v>
      </c>
      <c r="BG256" s="216">
        <f>IF(N256="zákl. přenesená",J256,0)</f>
        <v>0</v>
      </c>
      <c r="BH256" s="216">
        <f>IF(N256="sníž. přenesená",J256,0)</f>
        <v>0</v>
      </c>
      <c r="BI256" s="216">
        <f>IF(N256="nulová",J256,0)</f>
        <v>0</v>
      </c>
      <c r="BJ256" s="25" t="s">
        <v>80</v>
      </c>
      <c r="BK256" s="216">
        <f>ROUND(I256*H256,2)</f>
        <v>0</v>
      </c>
      <c r="BL256" s="25" t="s">
        <v>246</v>
      </c>
      <c r="BM256" s="25" t="s">
        <v>418</v>
      </c>
    </row>
    <row r="257" spans="2:65" s="13" customFormat="1">
      <c r="B257" s="229"/>
      <c r="C257" s="230"/>
      <c r="D257" s="231" t="s">
        <v>149</v>
      </c>
      <c r="E257" s="232" t="s">
        <v>23</v>
      </c>
      <c r="F257" s="233" t="s">
        <v>166</v>
      </c>
      <c r="G257" s="230"/>
      <c r="H257" s="234" t="s">
        <v>23</v>
      </c>
      <c r="I257" s="235"/>
      <c r="J257" s="230"/>
      <c r="K257" s="230"/>
      <c r="L257" s="236"/>
      <c r="M257" s="237"/>
      <c r="N257" s="238"/>
      <c r="O257" s="238"/>
      <c r="P257" s="238"/>
      <c r="Q257" s="238"/>
      <c r="R257" s="238"/>
      <c r="S257" s="238"/>
      <c r="T257" s="239"/>
      <c r="AT257" s="240" t="s">
        <v>149</v>
      </c>
      <c r="AU257" s="240" t="s">
        <v>82</v>
      </c>
      <c r="AV257" s="13" t="s">
        <v>80</v>
      </c>
      <c r="AW257" s="13" t="s">
        <v>37</v>
      </c>
      <c r="AX257" s="13" t="s">
        <v>74</v>
      </c>
      <c r="AY257" s="240" t="s">
        <v>139</v>
      </c>
    </row>
    <row r="258" spans="2:65" s="12" customFormat="1">
      <c r="B258" s="217"/>
      <c r="C258" s="218"/>
      <c r="D258" s="231" t="s">
        <v>149</v>
      </c>
      <c r="E258" s="241" t="s">
        <v>23</v>
      </c>
      <c r="F258" s="242" t="s">
        <v>167</v>
      </c>
      <c r="G258" s="218"/>
      <c r="H258" s="243">
        <v>123.265</v>
      </c>
      <c r="I258" s="223"/>
      <c r="J258" s="218"/>
      <c r="K258" s="218"/>
      <c r="L258" s="224"/>
      <c r="M258" s="225"/>
      <c r="N258" s="226"/>
      <c r="O258" s="226"/>
      <c r="P258" s="226"/>
      <c r="Q258" s="226"/>
      <c r="R258" s="226"/>
      <c r="S258" s="226"/>
      <c r="T258" s="227"/>
      <c r="AT258" s="228" t="s">
        <v>149</v>
      </c>
      <c r="AU258" s="228" t="s">
        <v>82</v>
      </c>
      <c r="AV258" s="12" t="s">
        <v>82</v>
      </c>
      <c r="AW258" s="12" t="s">
        <v>37</v>
      </c>
      <c r="AX258" s="12" t="s">
        <v>74</v>
      </c>
      <c r="AY258" s="228" t="s">
        <v>139</v>
      </c>
    </row>
    <row r="259" spans="2:65" s="12" customFormat="1">
      <c r="B259" s="217"/>
      <c r="C259" s="218"/>
      <c r="D259" s="231" t="s">
        <v>149</v>
      </c>
      <c r="E259" s="241" t="s">
        <v>23</v>
      </c>
      <c r="F259" s="242" t="s">
        <v>168</v>
      </c>
      <c r="G259" s="218"/>
      <c r="H259" s="243">
        <v>17.388000000000002</v>
      </c>
      <c r="I259" s="223"/>
      <c r="J259" s="218"/>
      <c r="K259" s="218"/>
      <c r="L259" s="224"/>
      <c r="M259" s="225"/>
      <c r="N259" s="226"/>
      <c r="O259" s="226"/>
      <c r="P259" s="226"/>
      <c r="Q259" s="226"/>
      <c r="R259" s="226"/>
      <c r="S259" s="226"/>
      <c r="T259" s="227"/>
      <c r="AT259" s="228" t="s">
        <v>149</v>
      </c>
      <c r="AU259" s="228" t="s">
        <v>82</v>
      </c>
      <c r="AV259" s="12" t="s">
        <v>82</v>
      </c>
      <c r="AW259" s="12" t="s">
        <v>37</v>
      </c>
      <c r="AX259" s="12" t="s">
        <v>74</v>
      </c>
      <c r="AY259" s="228" t="s">
        <v>139</v>
      </c>
    </row>
    <row r="260" spans="2:65" s="12" customFormat="1">
      <c r="B260" s="217"/>
      <c r="C260" s="218"/>
      <c r="D260" s="231" t="s">
        <v>149</v>
      </c>
      <c r="E260" s="241" t="s">
        <v>23</v>
      </c>
      <c r="F260" s="242" t="s">
        <v>169</v>
      </c>
      <c r="G260" s="218"/>
      <c r="H260" s="243">
        <v>174.261</v>
      </c>
      <c r="I260" s="223"/>
      <c r="J260" s="218"/>
      <c r="K260" s="218"/>
      <c r="L260" s="224"/>
      <c r="M260" s="225"/>
      <c r="N260" s="226"/>
      <c r="O260" s="226"/>
      <c r="P260" s="226"/>
      <c r="Q260" s="226"/>
      <c r="R260" s="226"/>
      <c r="S260" s="226"/>
      <c r="T260" s="227"/>
      <c r="AT260" s="228" t="s">
        <v>149</v>
      </c>
      <c r="AU260" s="228" t="s">
        <v>82</v>
      </c>
      <c r="AV260" s="12" t="s">
        <v>82</v>
      </c>
      <c r="AW260" s="12" t="s">
        <v>37</v>
      </c>
      <c r="AX260" s="12" t="s">
        <v>74</v>
      </c>
      <c r="AY260" s="228" t="s">
        <v>139</v>
      </c>
    </row>
    <row r="261" spans="2:65" s="14" customFormat="1">
      <c r="B261" s="244"/>
      <c r="C261" s="245"/>
      <c r="D261" s="231" t="s">
        <v>149</v>
      </c>
      <c r="E261" s="246" t="s">
        <v>23</v>
      </c>
      <c r="F261" s="247" t="s">
        <v>157</v>
      </c>
      <c r="G261" s="245"/>
      <c r="H261" s="248">
        <v>314.91399999999999</v>
      </c>
      <c r="I261" s="249"/>
      <c r="J261" s="245"/>
      <c r="K261" s="245"/>
      <c r="L261" s="250"/>
      <c r="M261" s="251"/>
      <c r="N261" s="252"/>
      <c r="O261" s="252"/>
      <c r="P261" s="252"/>
      <c r="Q261" s="252"/>
      <c r="R261" s="252"/>
      <c r="S261" s="252"/>
      <c r="T261" s="253"/>
      <c r="AT261" s="254" t="s">
        <v>149</v>
      </c>
      <c r="AU261" s="254" t="s">
        <v>82</v>
      </c>
      <c r="AV261" s="14" t="s">
        <v>158</v>
      </c>
      <c r="AW261" s="14" t="s">
        <v>37</v>
      </c>
      <c r="AX261" s="14" t="s">
        <v>74</v>
      </c>
      <c r="AY261" s="254" t="s">
        <v>139</v>
      </c>
    </row>
    <row r="262" spans="2:65" s="12" customFormat="1">
      <c r="B262" s="217"/>
      <c r="C262" s="218"/>
      <c r="D262" s="231" t="s">
        <v>149</v>
      </c>
      <c r="E262" s="241" t="s">
        <v>23</v>
      </c>
      <c r="F262" s="242" t="s">
        <v>170</v>
      </c>
      <c r="G262" s="218"/>
      <c r="H262" s="243">
        <v>15.746</v>
      </c>
      <c r="I262" s="223"/>
      <c r="J262" s="218"/>
      <c r="K262" s="218"/>
      <c r="L262" s="224"/>
      <c r="M262" s="225"/>
      <c r="N262" s="226"/>
      <c r="O262" s="226"/>
      <c r="P262" s="226"/>
      <c r="Q262" s="226"/>
      <c r="R262" s="226"/>
      <c r="S262" s="226"/>
      <c r="T262" s="227"/>
      <c r="AT262" s="228" t="s">
        <v>149</v>
      </c>
      <c r="AU262" s="228" t="s">
        <v>82</v>
      </c>
      <c r="AV262" s="12" t="s">
        <v>82</v>
      </c>
      <c r="AW262" s="12" t="s">
        <v>37</v>
      </c>
      <c r="AX262" s="12" t="s">
        <v>74</v>
      </c>
      <c r="AY262" s="228" t="s">
        <v>139</v>
      </c>
    </row>
    <row r="263" spans="2:65" s="15" customFormat="1">
      <c r="B263" s="255"/>
      <c r="C263" s="256"/>
      <c r="D263" s="219" t="s">
        <v>149</v>
      </c>
      <c r="E263" s="257" t="s">
        <v>23</v>
      </c>
      <c r="F263" s="258" t="s">
        <v>160</v>
      </c>
      <c r="G263" s="256"/>
      <c r="H263" s="259">
        <v>330.66</v>
      </c>
      <c r="I263" s="260"/>
      <c r="J263" s="256"/>
      <c r="K263" s="256"/>
      <c r="L263" s="261"/>
      <c r="M263" s="262"/>
      <c r="N263" s="263"/>
      <c r="O263" s="263"/>
      <c r="P263" s="263"/>
      <c r="Q263" s="263"/>
      <c r="R263" s="263"/>
      <c r="S263" s="263"/>
      <c r="T263" s="264"/>
      <c r="AT263" s="265" t="s">
        <v>149</v>
      </c>
      <c r="AU263" s="265" t="s">
        <v>82</v>
      </c>
      <c r="AV263" s="15" t="s">
        <v>147</v>
      </c>
      <c r="AW263" s="15" t="s">
        <v>37</v>
      </c>
      <c r="AX263" s="15" t="s">
        <v>80</v>
      </c>
      <c r="AY263" s="265" t="s">
        <v>139</v>
      </c>
    </row>
    <row r="264" spans="2:65" s="1" customFormat="1" ht="22.5" customHeight="1">
      <c r="B264" s="42"/>
      <c r="C264" s="205" t="s">
        <v>419</v>
      </c>
      <c r="D264" s="205" t="s">
        <v>142</v>
      </c>
      <c r="E264" s="206" t="s">
        <v>420</v>
      </c>
      <c r="F264" s="207" t="s">
        <v>421</v>
      </c>
      <c r="G264" s="208" t="s">
        <v>145</v>
      </c>
      <c r="H264" s="209">
        <v>589.45100000000002</v>
      </c>
      <c r="I264" s="210"/>
      <c r="J264" s="211">
        <f>ROUND(I264*H264,2)</f>
        <v>0</v>
      </c>
      <c r="K264" s="207" t="s">
        <v>146</v>
      </c>
      <c r="L264" s="62"/>
      <c r="M264" s="212" t="s">
        <v>23</v>
      </c>
      <c r="N264" s="213" t="s">
        <v>45</v>
      </c>
      <c r="O264" s="43"/>
      <c r="P264" s="214">
        <f>O264*H264</f>
        <v>0</v>
      </c>
      <c r="Q264" s="214">
        <v>2.0000000000000001E-4</v>
      </c>
      <c r="R264" s="214">
        <f>Q264*H264</f>
        <v>0.11789020000000001</v>
      </c>
      <c r="S264" s="214">
        <v>0</v>
      </c>
      <c r="T264" s="215">
        <f>S264*H264</f>
        <v>0</v>
      </c>
      <c r="AR264" s="25" t="s">
        <v>246</v>
      </c>
      <c r="AT264" s="25" t="s">
        <v>142</v>
      </c>
      <c r="AU264" s="25" t="s">
        <v>82</v>
      </c>
      <c r="AY264" s="25" t="s">
        <v>139</v>
      </c>
      <c r="BE264" s="216">
        <f>IF(N264="základní",J264,0)</f>
        <v>0</v>
      </c>
      <c r="BF264" s="216">
        <f>IF(N264="snížená",J264,0)</f>
        <v>0</v>
      </c>
      <c r="BG264" s="216">
        <f>IF(N264="zákl. přenesená",J264,0)</f>
        <v>0</v>
      </c>
      <c r="BH264" s="216">
        <f>IF(N264="sníž. přenesená",J264,0)</f>
        <v>0</v>
      </c>
      <c r="BI264" s="216">
        <f>IF(N264="nulová",J264,0)</f>
        <v>0</v>
      </c>
      <c r="BJ264" s="25" t="s">
        <v>80</v>
      </c>
      <c r="BK264" s="216">
        <f>ROUND(I264*H264,2)</f>
        <v>0</v>
      </c>
      <c r="BL264" s="25" t="s">
        <v>246</v>
      </c>
      <c r="BM264" s="25" t="s">
        <v>422</v>
      </c>
    </row>
    <row r="265" spans="2:65" s="12" customFormat="1">
      <c r="B265" s="217"/>
      <c r="C265" s="218"/>
      <c r="D265" s="231" t="s">
        <v>149</v>
      </c>
      <c r="E265" s="241" t="s">
        <v>23</v>
      </c>
      <c r="F265" s="242" t="s">
        <v>150</v>
      </c>
      <c r="G265" s="218"/>
      <c r="H265" s="243">
        <v>198.2</v>
      </c>
      <c r="I265" s="223"/>
      <c r="J265" s="218"/>
      <c r="K265" s="218"/>
      <c r="L265" s="224"/>
      <c r="M265" s="225"/>
      <c r="N265" s="226"/>
      <c r="O265" s="226"/>
      <c r="P265" s="226"/>
      <c r="Q265" s="226"/>
      <c r="R265" s="226"/>
      <c r="S265" s="226"/>
      <c r="T265" s="227"/>
      <c r="AT265" s="228" t="s">
        <v>149</v>
      </c>
      <c r="AU265" s="228" t="s">
        <v>82</v>
      </c>
      <c r="AV265" s="12" t="s">
        <v>82</v>
      </c>
      <c r="AW265" s="12" t="s">
        <v>37</v>
      </c>
      <c r="AX265" s="12" t="s">
        <v>74</v>
      </c>
      <c r="AY265" s="228" t="s">
        <v>139</v>
      </c>
    </row>
    <row r="266" spans="2:65" s="13" customFormat="1">
      <c r="B266" s="229"/>
      <c r="C266" s="230"/>
      <c r="D266" s="231" t="s">
        <v>149</v>
      </c>
      <c r="E266" s="232" t="s">
        <v>23</v>
      </c>
      <c r="F266" s="233" t="s">
        <v>166</v>
      </c>
      <c r="G266" s="230"/>
      <c r="H266" s="234" t="s">
        <v>23</v>
      </c>
      <c r="I266" s="235"/>
      <c r="J266" s="230"/>
      <c r="K266" s="230"/>
      <c r="L266" s="236"/>
      <c r="M266" s="237"/>
      <c r="N266" s="238"/>
      <c r="O266" s="238"/>
      <c r="P266" s="238"/>
      <c r="Q266" s="238"/>
      <c r="R266" s="238"/>
      <c r="S266" s="238"/>
      <c r="T266" s="239"/>
      <c r="AT266" s="240" t="s">
        <v>149</v>
      </c>
      <c r="AU266" s="240" t="s">
        <v>82</v>
      </c>
      <c r="AV266" s="13" t="s">
        <v>80</v>
      </c>
      <c r="AW266" s="13" t="s">
        <v>37</v>
      </c>
      <c r="AX266" s="13" t="s">
        <v>74</v>
      </c>
      <c r="AY266" s="240" t="s">
        <v>139</v>
      </c>
    </row>
    <row r="267" spans="2:65" s="12" customFormat="1">
      <c r="B267" s="217"/>
      <c r="C267" s="218"/>
      <c r="D267" s="231" t="s">
        <v>149</v>
      </c>
      <c r="E267" s="241" t="s">
        <v>23</v>
      </c>
      <c r="F267" s="242" t="s">
        <v>167</v>
      </c>
      <c r="G267" s="218"/>
      <c r="H267" s="243">
        <v>123.265</v>
      </c>
      <c r="I267" s="223"/>
      <c r="J267" s="218"/>
      <c r="K267" s="218"/>
      <c r="L267" s="224"/>
      <c r="M267" s="225"/>
      <c r="N267" s="226"/>
      <c r="O267" s="226"/>
      <c r="P267" s="226"/>
      <c r="Q267" s="226"/>
      <c r="R267" s="226"/>
      <c r="S267" s="226"/>
      <c r="T267" s="227"/>
      <c r="AT267" s="228" t="s">
        <v>149</v>
      </c>
      <c r="AU267" s="228" t="s">
        <v>82</v>
      </c>
      <c r="AV267" s="12" t="s">
        <v>82</v>
      </c>
      <c r="AW267" s="12" t="s">
        <v>37</v>
      </c>
      <c r="AX267" s="12" t="s">
        <v>74</v>
      </c>
      <c r="AY267" s="228" t="s">
        <v>139</v>
      </c>
    </row>
    <row r="268" spans="2:65" s="12" customFormat="1">
      <c r="B268" s="217"/>
      <c r="C268" s="218"/>
      <c r="D268" s="231" t="s">
        <v>149</v>
      </c>
      <c r="E268" s="241" t="s">
        <v>23</v>
      </c>
      <c r="F268" s="242" t="s">
        <v>168</v>
      </c>
      <c r="G268" s="218"/>
      <c r="H268" s="243">
        <v>17.388000000000002</v>
      </c>
      <c r="I268" s="223"/>
      <c r="J268" s="218"/>
      <c r="K268" s="218"/>
      <c r="L268" s="224"/>
      <c r="M268" s="225"/>
      <c r="N268" s="226"/>
      <c r="O268" s="226"/>
      <c r="P268" s="226"/>
      <c r="Q268" s="226"/>
      <c r="R268" s="226"/>
      <c r="S268" s="226"/>
      <c r="T268" s="227"/>
      <c r="AT268" s="228" t="s">
        <v>149</v>
      </c>
      <c r="AU268" s="228" t="s">
        <v>82</v>
      </c>
      <c r="AV268" s="12" t="s">
        <v>82</v>
      </c>
      <c r="AW268" s="12" t="s">
        <v>37</v>
      </c>
      <c r="AX268" s="12" t="s">
        <v>74</v>
      </c>
      <c r="AY268" s="228" t="s">
        <v>139</v>
      </c>
    </row>
    <row r="269" spans="2:65" s="12" customFormat="1">
      <c r="B269" s="217"/>
      <c r="C269" s="218"/>
      <c r="D269" s="231" t="s">
        <v>149</v>
      </c>
      <c r="E269" s="241" t="s">
        <v>23</v>
      </c>
      <c r="F269" s="242" t="s">
        <v>169</v>
      </c>
      <c r="G269" s="218"/>
      <c r="H269" s="243">
        <v>174.261</v>
      </c>
      <c r="I269" s="223"/>
      <c r="J269" s="218"/>
      <c r="K269" s="218"/>
      <c r="L269" s="224"/>
      <c r="M269" s="225"/>
      <c r="N269" s="226"/>
      <c r="O269" s="226"/>
      <c r="P269" s="226"/>
      <c r="Q269" s="226"/>
      <c r="R269" s="226"/>
      <c r="S269" s="226"/>
      <c r="T269" s="227"/>
      <c r="AT269" s="228" t="s">
        <v>149</v>
      </c>
      <c r="AU269" s="228" t="s">
        <v>82</v>
      </c>
      <c r="AV269" s="12" t="s">
        <v>82</v>
      </c>
      <c r="AW269" s="12" t="s">
        <v>37</v>
      </c>
      <c r="AX269" s="12" t="s">
        <v>74</v>
      </c>
      <c r="AY269" s="228" t="s">
        <v>139</v>
      </c>
    </row>
    <row r="270" spans="2:65" s="13" customFormat="1">
      <c r="B270" s="229"/>
      <c r="C270" s="230"/>
      <c r="D270" s="231" t="s">
        <v>149</v>
      </c>
      <c r="E270" s="232" t="s">
        <v>23</v>
      </c>
      <c r="F270" s="233" t="s">
        <v>423</v>
      </c>
      <c r="G270" s="230"/>
      <c r="H270" s="234" t="s">
        <v>23</v>
      </c>
      <c r="I270" s="235"/>
      <c r="J270" s="230"/>
      <c r="K270" s="230"/>
      <c r="L270" s="236"/>
      <c r="M270" s="237"/>
      <c r="N270" s="238"/>
      <c r="O270" s="238"/>
      <c r="P270" s="238"/>
      <c r="Q270" s="238"/>
      <c r="R270" s="238"/>
      <c r="S270" s="238"/>
      <c r="T270" s="239"/>
      <c r="AT270" s="240" t="s">
        <v>149</v>
      </c>
      <c r="AU270" s="240" t="s">
        <v>82</v>
      </c>
      <c r="AV270" s="13" t="s">
        <v>80</v>
      </c>
      <c r="AW270" s="13" t="s">
        <v>37</v>
      </c>
      <c r="AX270" s="13" t="s">
        <v>74</v>
      </c>
      <c r="AY270" s="240" t="s">
        <v>139</v>
      </c>
    </row>
    <row r="271" spans="2:65" s="12" customFormat="1">
      <c r="B271" s="217"/>
      <c r="C271" s="218"/>
      <c r="D271" s="231" t="s">
        <v>149</v>
      </c>
      <c r="E271" s="241" t="s">
        <v>23</v>
      </c>
      <c r="F271" s="242" t="s">
        <v>155</v>
      </c>
      <c r="G271" s="218"/>
      <c r="H271" s="243">
        <v>27.13</v>
      </c>
      <c r="I271" s="223"/>
      <c r="J271" s="218"/>
      <c r="K271" s="218"/>
      <c r="L271" s="224"/>
      <c r="M271" s="225"/>
      <c r="N271" s="226"/>
      <c r="O271" s="226"/>
      <c r="P271" s="226"/>
      <c r="Q271" s="226"/>
      <c r="R271" s="226"/>
      <c r="S271" s="226"/>
      <c r="T271" s="227"/>
      <c r="AT271" s="228" t="s">
        <v>149</v>
      </c>
      <c r="AU271" s="228" t="s">
        <v>82</v>
      </c>
      <c r="AV271" s="12" t="s">
        <v>82</v>
      </c>
      <c r="AW271" s="12" t="s">
        <v>37</v>
      </c>
      <c r="AX271" s="12" t="s">
        <v>74</v>
      </c>
      <c r="AY271" s="228" t="s">
        <v>139</v>
      </c>
    </row>
    <row r="272" spans="2:65" s="12" customFormat="1">
      <c r="B272" s="217"/>
      <c r="C272" s="218"/>
      <c r="D272" s="231" t="s">
        <v>149</v>
      </c>
      <c r="E272" s="241" t="s">
        <v>23</v>
      </c>
      <c r="F272" s="242" t="s">
        <v>156</v>
      </c>
      <c r="G272" s="218"/>
      <c r="H272" s="243">
        <v>21.138000000000002</v>
      </c>
      <c r="I272" s="223"/>
      <c r="J272" s="218"/>
      <c r="K272" s="218"/>
      <c r="L272" s="224"/>
      <c r="M272" s="225"/>
      <c r="N272" s="226"/>
      <c r="O272" s="226"/>
      <c r="P272" s="226"/>
      <c r="Q272" s="226"/>
      <c r="R272" s="226"/>
      <c r="S272" s="226"/>
      <c r="T272" s="227"/>
      <c r="AT272" s="228" t="s">
        <v>149</v>
      </c>
      <c r="AU272" s="228" t="s">
        <v>82</v>
      </c>
      <c r="AV272" s="12" t="s">
        <v>82</v>
      </c>
      <c r="AW272" s="12" t="s">
        <v>37</v>
      </c>
      <c r="AX272" s="12" t="s">
        <v>74</v>
      </c>
      <c r="AY272" s="228" t="s">
        <v>139</v>
      </c>
    </row>
    <row r="273" spans="2:65" s="14" customFormat="1">
      <c r="B273" s="244"/>
      <c r="C273" s="245"/>
      <c r="D273" s="231" t="s">
        <v>149</v>
      </c>
      <c r="E273" s="246" t="s">
        <v>23</v>
      </c>
      <c r="F273" s="247" t="s">
        <v>157</v>
      </c>
      <c r="G273" s="245"/>
      <c r="H273" s="248">
        <v>561.38199999999995</v>
      </c>
      <c r="I273" s="249"/>
      <c r="J273" s="245"/>
      <c r="K273" s="245"/>
      <c r="L273" s="250"/>
      <c r="M273" s="251"/>
      <c r="N273" s="252"/>
      <c r="O273" s="252"/>
      <c r="P273" s="252"/>
      <c r="Q273" s="252"/>
      <c r="R273" s="252"/>
      <c r="S273" s="252"/>
      <c r="T273" s="253"/>
      <c r="AT273" s="254" t="s">
        <v>149</v>
      </c>
      <c r="AU273" s="254" t="s">
        <v>82</v>
      </c>
      <c r="AV273" s="14" t="s">
        <v>158</v>
      </c>
      <c r="AW273" s="14" t="s">
        <v>37</v>
      </c>
      <c r="AX273" s="14" t="s">
        <v>74</v>
      </c>
      <c r="AY273" s="254" t="s">
        <v>139</v>
      </c>
    </row>
    <row r="274" spans="2:65" s="12" customFormat="1">
      <c r="B274" s="217"/>
      <c r="C274" s="218"/>
      <c r="D274" s="231" t="s">
        <v>149</v>
      </c>
      <c r="E274" s="241" t="s">
        <v>23</v>
      </c>
      <c r="F274" s="242" t="s">
        <v>424</v>
      </c>
      <c r="G274" s="218"/>
      <c r="H274" s="243">
        <v>28.068999999999999</v>
      </c>
      <c r="I274" s="223"/>
      <c r="J274" s="218"/>
      <c r="K274" s="218"/>
      <c r="L274" s="224"/>
      <c r="M274" s="225"/>
      <c r="N274" s="226"/>
      <c r="O274" s="226"/>
      <c r="P274" s="226"/>
      <c r="Q274" s="226"/>
      <c r="R274" s="226"/>
      <c r="S274" s="226"/>
      <c r="T274" s="227"/>
      <c r="AT274" s="228" t="s">
        <v>149</v>
      </c>
      <c r="AU274" s="228" t="s">
        <v>82</v>
      </c>
      <c r="AV274" s="12" t="s">
        <v>82</v>
      </c>
      <c r="AW274" s="12" t="s">
        <v>37</v>
      </c>
      <c r="AX274" s="12" t="s">
        <v>74</v>
      </c>
      <c r="AY274" s="228" t="s">
        <v>139</v>
      </c>
    </row>
    <row r="275" spans="2:65" s="15" customFormat="1">
      <c r="B275" s="255"/>
      <c r="C275" s="256"/>
      <c r="D275" s="219" t="s">
        <v>149</v>
      </c>
      <c r="E275" s="257" t="s">
        <v>23</v>
      </c>
      <c r="F275" s="258" t="s">
        <v>160</v>
      </c>
      <c r="G275" s="256"/>
      <c r="H275" s="259">
        <v>589.45100000000002</v>
      </c>
      <c r="I275" s="260"/>
      <c r="J275" s="256"/>
      <c r="K275" s="256"/>
      <c r="L275" s="261"/>
      <c r="M275" s="262"/>
      <c r="N275" s="263"/>
      <c r="O275" s="263"/>
      <c r="P275" s="263"/>
      <c r="Q275" s="263"/>
      <c r="R275" s="263"/>
      <c r="S275" s="263"/>
      <c r="T275" s="264"/>
      <c r="AT275" s="265" t="s">
        <v>149</v>
      </c>
      <c r="AU275" s="265" t="s">
        <v>82</v>
      </c>
      <c r="AV275" s="15" t="s">
        <v>147</v>
      </c>
      <c r="AW275" s="15" t="s">
        <v>37</v>
      </c>
      <c r="AX275" s="15" t="s">
        <v>80</v>
      </c>
      <c r="AY275" s="265" t="s">
        <v>139</v>
      </c>
    </row>
    <row r="276" spans="2:65" s="1" customFormat="1" ht="31.5" customHeight="1">
      <c r="B276" s="42"/>
      <c r="C276" s="205" t="s">
        <v>425</v>
      </c>
      <c r="D276" s="205" t="s">
        <v>142</v>
      </c>
      <c r="E276" s="206" t="s">
        <v>426</v>
      </c>
      <c r="F276" s="207" t="s">
        <v>427</v>
      </c>
      <c r="G276" s="208" t="s">
        <v>145</v>
      </c>
      <c r="H276" s="209">
        <v>589.45100000000002</v>
      </c>
      <c r="I276" s="210"/>
      <c r="J276" s="211">
        <f>ROUND(I276*H276,2)</f>
        <v>0</v>
      </c>
      <c r="K276" s="207" t="s">
        <v>146</v>
      </c>
      <c r="L276" s="62"/>
      <c r="M276" s="212" t="s">
        <v>23</v>
      </c>
      <c r="N276" s="213" t="s">
        <v>45</v>
      </c>
      <c r="O276" s="43"/>
      <c r="P276" s="214">
        <f>O276*H276</f>
        <v>0</v>
      </c>
      <c r="Q276" s="214">
        <v>2.9E-4</v>
      </c>
      <c r="R276" s="214">
        <f>Q276*H276</f>
        <v>0.17094079000000001</v>
      </c>
      <c r="S276" s="214">
        <v>0</v>
      </c>
      <c r="T276" s="215">
        <f>S276*H276</f>
        <v>0</v>
      </c>
      <c r="AR276" s="25" t="s">
        <v>246</v>
      </c>
      <c r="AT276" s="25" t="s">
        <v>142</v>
      </c>
      <c r="AU276" s="25" t="s">
        <v>82</v>
      </c>
      <c r="AY276" s="25" t="s">
        <v>139</v>
      </c>
      <c r="BE276" s="216">
        <f>IF(N276="základní",J276,0)</f>
        <v>0</v>
      </c>
      <c r="BF276" s="216">
        <f>IF(N276="snížená",J276,0)</f>
        <v>0</v>
      </c>
      <c r="BG276" s="216">
        <f>IF(N276="zákl. přenesená",J276,0)</f>
        <v>0</v>
      </c>
      <c r="BH276" s="216">
        <f>IF(N276="sníž. přenesená",J276,0)</f>
        <v>0</v>
      </c>
      <c r="BI276" s="216">
        <f>IF(N276="nulová",J276,0)</f>
        <v>0</v>
      </c>
      <c r="BJ276" s="25" t="s">
        <v>80</v>
      </c>
      <c r="BK276" s="216">
        <f>ROUND(I276*H276,2)</f>
        <v>0</v>
      </c>
      <c r="BL276" s="25" t="s">
        <v>246</v>
      </c>
      <c r="BM276" s="25" t="s">
        <v>428</v>
      </c>
    </row>
    <row r="277" spans="2:65" s="12" customFormat="1">
      <c r="B277" s="217"/>
      <c r="C277" s="218"/>
      <c r="D277" s="219" t="s">
        <v>149</v>
      </c>
      <c r="E277" s="220" t="s">
        <v>23</v>
      </c>
      <c r="F277" s="221" t="s">
        <v>429</v>
      </c>
      <c r="G277" s="218"/>
      <c r="H277" s="222">
        <v>589.45100000000002</v>
      </c>
      <c r="I277" s="223"/>
      <c r="J277" s="218"/>
      <c r="K277" s="218"/>
      <c r="L277" s="224"/>
      <c r="M277" s="225"/>
      <c r="N277" s="226"/>
      <c r="O277" s="226"/>
      <c r="P277" s="226"/>
      <c r="Q277" s="226"/>
      <c r="R277" s="226"/>
      <c r="S277" s="226"/>
      <c r="T277" s="227"/>
      <c r="AT277" s="228" t="s">
        <v>149</v>
      </c>
      <c r="AU277" s="228" t="s">
        <v>82</v>
      </c>
      <c r="AV277" s="12" t="s">
        <v>82</v>
      </c>
      <c r="AW277" s="12" t="s">
        <v>37</v>
      </c>
      <c r="AX277" s="12" t="s">
        <v>80</v>
      </c>
      <c r="AY277" s="228" t="s">
        <v>139</v>
      </c>
    </row>
    <row r="278" spans="2:65" s="1" customFormat="1" ht="31.5" customHeight="1">
      <c r="B278" s="42"/>
      <c r="C278" s="205" t="s">
        <v>430</v>
      </c>
      <c r="D278" s="205" t="s">
        <v>142</v>
      </c>
      <c r="E278" s="206" t="s">
        <v>431</v>
      </c>
      <c r="F278" s="207" t="s">
        <v>432</v>
      </c>
      <c r="G278" s="208" t="s">
        <v>145</v>
      </c>
      <c r="H278" s="209">
        <v>589.45100000000002</v>
      </c>
      <c r="I278" s="210"/>
      <c r="J278" s="211">
        <f>ROUND(I278*H278,2)</f>
        <v>0</v>
      </c>
      <c r="K278" s="207" t="s">
        <v>146</v>
      </c>
      <c r="L278" s="62"/>
      <c r="M278" s="212" t="s">
        <v>23</v>
      </c>
      <c r="N278" s="213" t="s">
        <v>45</v>
      </c>
      <c r="O278" s="43"/>
      <c r="P278" s="214">
        <f>O278*H278</f>
        <v>0</v>
      </c>
      <c r="Q278" s="214">
        <v>1.0000000000000001E-5</v>
      </c>
      <c r="R278" s="214">
        <f>Q278*H278</f>
        <v>5.8945100000000004E-3</v>
      </c>
      <c r="S278" s="214">
        <v>0</v>
      </c>
      <c r="T278" s="215">
        <f>S278*H278</f>
        <v>0</v>
      </c>
      <c r="AR278" s="25" t="s">
        <v>246</v>
      </c>
      <c r="AT278" s="25" t="s">
        <v>142</v>
      </c>
      <c r="AU278" s="25" t="s">
        <v>82</v>
      </c>
      <c r="AY278" s="25" t="s">
        <v>139</v>
      </c>
      <c r="BE278" s="216">
        <f>IF(N278="základní",J278,0)</f>
        <v>0</v>
      </c>
      <c r="BF278" s="216">
        <f>IF(N278="snížená",J278,0)</f>
        <v>0</v>
      </c>
      <c r="BG278" s="216">
        <f>IF(N278="zákl. přenesená",J278,0)</f>
        <v>0</v>
      </c>
      <c r="BH278" s="216">
        <f>IF(N278="sníž. přenesená",J278,0)</f>
        <v>0</v>
      </c>
      <c r="BI278" s="216">
        <f>IF(N278="nulová",J278,0)</f>
        <v>0</v>
      </c>
      <c r="BJ278" s="25" t="s">
        <v>80</v>
      </c>
      <c r="BK278" s="216">
        <f>ROUND(I278*H278,2)</f>
        <v>0</v>
      </c>
      <c r="BL278" s="25" t="s">
        <v>246</v>
      </c>
      <c r="BM278" s="25" t="s">
        <v>433</v>
      </c>
    </row>
    <row r="279" spans="2:65" s="12" customFormat="1">
      <c r="B279" s="217"/>
      <c r="C279" s="218"/>
      <c r="D279" s="219" t="s">
        <v>149</v>
      </c>
      <c r="E279" s="220" t="s">
        <v>23</v>
      </c>
      <c r="F279" s="221" t="s">
        <v>429</v>
      </c>
      <c r="G279" s="218"/>
      <c r="H279" s="222">
        <v>589.45100000000002</v>
      </c>
      <c r="I279" s="223"/>
      <c r="J279" s="218"/>
      <c r="K279" s="218"/>
      <c r="L279" s="224"/>
      <c r="M279" s="225"/>
      <c r="N279" s="226"/>
      <c r="O279" s="226"/>
      <c r="P279" s="226"/>
      <c r="Q279" s="226"/>
      <c r="R279" s="226"/>
      <c r="S279" s="226"/>
      <c r="T279" s="227"/>
      <c r="AT279" s="228" t="s">
        <v>149</v>
      </c>
      <c r="AU279" s="228" t="s">
        <v>82</v>
      </c>
      <c r="AV279" s="12" t="s">
        <v>82</v>
      </c>
      <c r="AW279" s="12" t="s">
        <v>37</v>
      </c>
      <c r="AX279" s="12" t="s">
        <v>80</v>
      </c>
      <c r="AY279" s="228" t="s">
        <v>139</v>
      </c>
    </row>
    <row r="280" spans="2:65" s="1" customFormat="1" ht="22.5" customHeight="1">
      <c r="B280" s="42"/>
      <c r="C280" s="205" t="s">
        <v>434</v>
      </c>
      <c r="D280" s="205" t="s">
        <v>142</v>
      </c>
      <c r="E280" s="206" t="s">
        <v>435</v>
      </c>
      <c r="F280" s="207" t="s">
        <v>436</v>
      </c>
      <c r="G280" s="208" t="s">
        <v>145</v>
      </c>
      <c r="H280" s="209">
        <v>49.481000000000002</v>
      </c>
      <c r="I280" s="210"/>
      <c r="J280" s="211">
        <f>ROUND(I280*H280,2)</f>
        <v>0</v>
      </c>
      <c r="K280" s="207" t="s">
        <v>146</v>
      </c>
      <c r="L280" s="62"/>
      <c r="M280" s="212" t="s">
        <v>23</v>
      </c>
      <c r="N280" s="213" t="s">
        <v>45</v>
      </c>
      <c r="O280" s="43"/>
      <c r="P280" s="214">
        <f>O280*H280</f>
        <v>0</v>
      </c>
      <c r="Q280" s="214">
        <v>1.5200000000000001E-3</v>
      </c>
      <c r="R280" s="214">
        <f>Q280*H280</f>
        <v>7.5211120000000006E-2</v>
      </c>
      <c r="S280" s="214">
        <v>0</v>
      </c>
      <c r="T280" s="215">
        <f>S280*H280</f>
        <v>0</v>
      </c>
      <c r="AR280" s="25" t="s">
        <v>246</v>
      </c>
      <c r="AT280" s="25" t="s">
        <v>142</v>
      </c>
      <c r="AU280" s="25" t="s">
        <v>82</v>
      </c>
      <c r="AY280" s="25" t="s">
        <v>139</v>
      </c>
      <c r="BE280" s="216">
        <f>IF(N280="základní",J280,0)</f>
        <v>0</v>
      </c>
      <c r="BF280" s="216">
        <f>IF(N280="snížená",J280,0)</f>
        <v>0</v>
      </c>
      <c r="BG280" s="216">
        <f>IF(N280="zákl. přenesená",J280,0)</f>
        <v>0</v>
      </c>
      <c r="BH280" s="216">
        <f>IF(N280="sníž. přenesená",J280,0)</f>
        <v>0</v>
      </c>
      <c r="BI280" s="216">
        <f>IF(N280="nulová",J280,0)</f>
        <v>0</v>
      </c>
      <c r="BJ280" s="25" t="s">
        <v>80</v>
      </c>
      <c r="BK280" s="216">
        <f>ROUND(I280*H280,2)</f>
        <v>0</v>
      </c>
      <c r="BL280" s="25" t="s">
        <v>246</v>
      </c>
      <c r="BM280" s="25" t="s">
        <v>437</v>
      </c>
    </row>
    <row r="281" spans="2:65" s="13" customFormat="1">
      <c r="B281" s="229"/>
      <c r="C281" s="230"/>
      <c r="D281" s="231" t="s">
        <v>149</v>
      </c>
      <c r="E281" s="232" t="s">
        <v>23</v>
      </c>
      <c r="F281" s="233" t="s">
        <v>438</v>
      </c>
      <c r="G281" s="230"/>
      <c r="H281" s="234" t="s">
        <v>23</v>
      </c>
      <c r="I281" s="235"/>
      <c r="J281" s="230"/>
      <c r="K281" s="230"/>
      <c r="L281" s="236"/>
      <c r="M281" s="237"/>
      <c r="N281" s="238"/>
      <c r="O281" s="238"/>
      <c r="P281" s="238"/>
      <c r="Q281" s="238"/>
      <c r="R281" s="238"/>
      <c r="S281" s="238"/>
      <c r="T281" s="239"/>
      <c r="AT281" s="240" t="s">
        <v>149</v>
      </c>
      <c r="AU281" s="240" t="s">
        <v>82</v>
      </c>
      <c r="AV281" s="13" t="s">
        <v>80</v>
      </c>
      <c r="AW281" s="13" t="s">
        <v>37</v>
      </c>
      <c r="AX281" s="13" t="s">
        <v>74</v>
      </c>
      <c r="AY281" s="240" t="s">
        <v>139</v>
      </c>
    </row>
    <row r="282" spans="2:65" s="12" customFormat="1">
      <c r="B282" s="217"/>
      <c r="C282" s="218"/>
      <c r="D282" s="231" t="s">
        <v>149</v>
      </c>
      <c r="E282" s="241" t="s">
        <v>23</v>
      </c>
      <c r="F282" s="242" t="s">
        <v>439</v>
      </c>
      <c r="G282" s="218"/>
      <c r="H282" s="243">
        <v>20.625</v>
      </c>
      <c r="I282" s="223"/>
      <c r="J282" s="218"/>
      <c r="K282" s="218"/>
      <c r="L282" s="224"/>
      <c r="M282" s="225"/>
      <c r="N282" s="226"/>
      <c r="O282" s="226"/>
      <c r="P282" s="226"/>
      <c r="Q282" s="226"/>
      <c r="R282" s="226"/>
      <c r="S282" s="226"/>
      <c r="T282" s="227"/>
      <c r="AT282" s="228" t="s">
        <v>149</v>
      </c>
      <c r="AU282" s="228" t="s">
        <v>82</v>
      </c>
      <c r="AV282" s="12" t="s">
        <v>82</v>
      </c>
      <c r="AW282" s="12" t="s">
        <v>37</v>
      </c>
      <c r="AX282" s="12" t="s">
        <v>74</v>
      </c>
      <c r="AY282" s="228" t="s">
        <v>139</v>
      </c>
    </row>
    <row r="283" spans="2:65" s="12" customFormat="1">
      <c r="B283" s="217"/>
      <c r="C283" s="218"/>
      <c r="D283" s="231" t="s">
        <v>149</v>
      </c>
      <c r="E283" s="241" t="s">
        <v>23</v>
      </c>
      <c r="F283" s="242" t="s">
        <v>440</v>
      </c>
      <c r="G283" s="218"/>
      <c r="H283" s="243">
        <v>26.5</v>
      </c>
      <c r="I283" s="223"/>
      <c r="J283" s="218"/>
      <c r="K283" s="218"/>
      <c r="L283" s="224"/>
      <c r="M283" s="225"/>
      <c r="N283" s="226"/>
      <c r="O283" s="226"/>
      <c r="P283" s="226"/>
      <c r="Q283" s="226"/>
      <c r="R283" s="226"/>
      <c r="S283" s="226"/>
      <c r="T283" s="227"/>
      <c r="AT283" s="228" t="s">
        <v>149</v>
      </c>
      <c r="AU283" s="228" t="s">
        <v>82</v>
      </c>
      <c r="AV283" s="12" t="s">
        <v>82</v>
      </c>
      <c r="AW283" s="12" t="s">
        <v>37</v>
      </c>
      <c r="AX283" s="12" t="s">
        <v>74</v>
      </c>
      <c r="AY283" s="228" t="s">
        <v>139</v>
      </c>
    </row>
    <row r="284" spans="2:65" s="14" customFormat="1">
      <c r="B284" s="244"/>
      <c r="C284" s="245"/>
      <c r="D284" s="231" t="s">
        <v>149</v>
      </c>
      <c r="E284" s="246" t="s">
        <v>23</v>
      </c>
      <c r="F284" s="247" t="s">
        <v>157</v>
      </c>
      <c r="G284" s="245"/>
      <c r="H284" s="248">
        <v>47.125</v>
      </c>
      <c r="I284" s="249"/>
      <c r="J284" s="245"/>
      <c r="K284" s="245"/>
      <c r="L284" s="250"/>
      <c r="M284" s="251"/>
      <c r="N284" s="252"/>
      <c r="O284" s="252"/>
      <c r="P284" s="252"/>
      <c r="Q284" s="252"/>
      <c r="R284" s="252"/>
      <c r="S284" s="252"/>
      <c r="T284" s="253"/>
      <c r="AT284" s="254" t="s">
        <v>149</v>
      </c>
      <c r="AU284" s="254" t="s">
        <v>82</v>
      </c>
      <c r="AV284" s="14" t="s">
        <v>158</v>
      </c>
      <c r="AW284" s="14" t="s">
        <v>37</v>
      </c>
      <c r="AX284" s="14" t="s">
        <v>74</v>
      </c>
      <c r="AY284" s="254" t="s">
        <v>139</v>
      </c>
    </row>
    <row r="285" spans="2:65" s="12" customFormat="1">
      <c r="B285" s="217"/>
      <c r="C285" s="218"/>
      <c r="D285" s="231" t="s">
        <v>149</v>
      </c>
      <c r="E285" s="241" t="s">
        <v>23</v>
      </c>
      <c r="F285" s="242" t="s">
        <v>441</v>
      </c>
      <c r="G285" s="218"/>
      <c r="H285" s="243">
        <v>2.3559999999999999</v>
      </c>
      <c r="I285" s="223"/>
      <c r="J285" s="218"/>
      <c r="K285" s="218"/>
      <c r="L285" s="224"/>
      <c r="M285" s="225"/>
      <c r="N285" s="226"/>
      <c r="O285" s="226"/>
      <c r="P285" s="226"/>
      <c r="Q285" s="226"/>
      <c r="R285" s="226"/>
      <c r="S285" s="226"/>
      <c r="T285" s="227"/>
      <c r="AT285" s="228" t="s">
        <v>149</v>
      </c>
      <c r="AU285" s="228" t="s">
        <v>82</v>
      </c>
      <c r="AV285" s="12" t="s">
        <v>82</v>
      </c>
      <c r="AW285" s="12" t="s">
        <v>37</v>
      </c>
      <c r="AX285" s="12" t="s">
        <v>74</v>
      </c>
      <c r="AY285" s="228" t="s">
        <v>139</v>
      </c>
    </row>
    <row r="286" spans="2:65" s="15" customFormat="1">
      <c r="B286" s="255"/>
      <c r="C286" s="256"/>
      <c r="D286" s="231" t="s">
        <v>149</v>
      </c>
      <c r="E286" s="283" t="s">
        <v>23</v>
      </c>
      <c r="F286" s="284" t="s">
        <v>160</v>
      </c>
      <c r="G286" s="256"/>
      <c r="H286" s="285">
        <v>49.481000000000002</v>
      </c>
      <c r="I286" s="260"/>
      <c r="J286" s="256"/>
      <c r="K286" s="256"/>
      <c r="L286" s="261"/>
      <c r="M286" s="262"/>
      <c r="N286" s="263"/>
      <c r="O286" s="263"/>
      <c r="P286" s="263"/>
      <c r="Q286" s="263"/>
      <c r="R286" s="263"/>
      <c r="S286" s="263"/>
      <c r="T286" s="264"/>
      <c r="AT286" s="265" t="s">
        <v>149</v>
      </c>
      <c r="AU286" s="265" t="s">
        <v>82</v>
      </c>
      <c r="AV286" s="15" t="s">
        <v>147</v>
      </c>
      <c r="AW286" s="15" t="s">
        <v>37</v>
      </c>
      <c r="AX286" s="15" t="s">
        <v>80</v>
      </c>
      <c r="AY286" s="265" t="s">
        <v>139</v>
      </c>
    </row>
    <row r="287" spans="2:65" s="11" customFormat="1" ht="37.35" customHeight="1">
      <c r="B287" s="188"/>
      <c r="C287" s="189"/>
      <c r="D287" s="190" t="s">
        <v>73</v>
      </c>
      <c r="E287" s="191" t="s">
        <v>397</v>
      </c>
      <c r="F287" s="191" t="s">
        <v>442</v>
      </c>
      <c r="G287" s="189"/>
      <c r="H287" s="189"/>
      <c r="I287" s="192"/>
      <c r="J287" s="193">
        <f>BK287</f>
        <v>0</v>
      </c>
      <c r="K287" s="189"/>
      <c r="L287" s="194"/>
      <c r="M287" s="195"/>
      <c r="N287" s="196"/>
      <c r="O287" s="196"/>
      <c r="P287" s="197">
        <f>P288</f>
        <v>0</v>
      </c>
      <c r="Q287" s="196"/>
      <c r="R287" s="197">
        <f>R288</f>
        <v>0</v>
      </c>
      <c r="S287" s="196"/>
      <c r="T287" s="198">
        <f>T288</f>
        <v>0</v>
      </c>
      <c r="AR287" s="199" t="s">
        <v>158</v>
      </c>
      <c r="AT287" s="200" t="s">
        <v>73</v>
      </c>
      <c r="AU287" s="200" t="s">
        <v>74</v>
      </c>
      <c r="AY287" s="199" t="s">
        <v>139</v>
      </c>
      <c r="BK287" s="201">
        <f>BK288</f>
        <v>0</v>
      </c>
    </row>
    <row r="288" spans="2:65" s="11" customFormat="1" ht="19.899999999999999" customHeight="1">
      <c r="B288" s="188"/>
      <c r="C288" s="189"/>
      <c r="D288" s="202" t="s">
        <v>73</v>
      </c>
      <c r="E288" s="203" t="s">
        <v>443</v>
      </c>
      <c r="F288" s="203" t="s">
        <v>444</v>
      </c>
      <c r="G288" s="189"/>
      <c r="H288" s="189"/>
      <c r="I288" s="192"/>
      <c r="J288" s="204">
        <f>BK288</f>
        <v>0</v>
      </c>
      <c r="K288" s="189"/>
      <c r="L288" s="194"/>
      <c r="M288" s="195"/>
      <c r="N288" s="196"/>
      <c r="O288" s="196"/>
      <c r="P288" s="197">
        <f>P289</f>
        <v>0</v>
      </c>
      <c r="Q288" s="196"/>
      <c r="R288" s="197">
        <f>R289</f>
        <v>0</v>
      </c>
      <c r="S288" s="196"/>
      <c r="T288" s="198">
        <f>T289</f>
        <v>0</v>
      </c>
      <c r="AR288" s="199" t="s">
        <v>158</v>
      </c>
      <c r="AT288" s="200" t="s">
        <v>73</v>
      </c>
      <c r="AU288" s="200" t="s">
        <v>80</v>
      </c>
      <c r="AY288" s="199" t="s">
        <v>139</v>
      </c>
      <c r="BK288" s="201">
        <f>BK289</f>
        <v>0</v>
      </c>
    </row>
    <row r="289" spans="2:65" s="1" customFormat="1" ht="22.5" customHeight="1">
      <c r="B289" s="42"/>
      <c r="C289" s="205" t="s">
        <v>445</v>
      </c>
      <c r="D289" s="205" t="s">
        <v>142</v>
      </c>
      <c r="E289" s="206" t="s">
        <v>446</v>
      </c>
      <c r="F289" s="207" t="s">
        <v>447</v>
      </c>
      <c r="G289" s="208" t="s">
        <v>207</v>
      </c>
      <c r="H289" s="209">
        <v>1</v>
      </c>
      <c r="I289" s="210"/>
      <c r="J289" s="211">
        <f>ROUND(I289*H289,2)</f>
        <v>0</v>
      </c>
      <c r="K289" s="207" t="s">
        <v>23</v>
      </c>
      <c r="L289" s="62"/>
      <c r="M289" s="212" t="s">
        <v>23</v>
      </c>
      <c r="N289" s="286" t="s">
        <v>45</v>
      </c>
      <c r="O289" s="287"/>
      <c r="P289" s="288">
        <f>O289*H289</f>
        <v>0</v>
      </c>
      <c r="Q289" s="288">
        <v>0</v>
      </c>
      <c r="R289" s="288">
        <f>Q289*H289</f>
        <v>0</v>
      </c>
      <c r="S289" s="288">
        <v>0</v>
      </c>
      <c r="T289" s="289">
        <f>S289*H289</f>
        <v>0</v>
      </c>
      <c r="AR289" s="25" t="s">
        <v>448</v>
      </c>
      <c r="AT289" s="25" t="s">
        <v>142</v>
      </c>
      <c r="AU289" s="25" t="s">
        <v>82</v>
      </c>
      <c r="AY289" s="25" t="s">
        <v>139</v>
      </c>
      <c r="BE289" s="216">
        <f>IF(N289="základní",J289,0)</f>
        <v>0</v>
      </c>
      <c r="BF289" s="216">
        <f>IF(N289="snížená",J289,0)</f>
        <v>0</v>
      </c>
      <c r="BG289" s="216">
        <f>IF(N289="zákl. přenesená",J289,0)</f>
        <v>0</v>
      </c>
      <c r="BH289" s="216">
        <f>IF(N289="sníž. přenesená",J289,0)</f>
        <v>0</v>
      </c>
      <c r="BI289" s="216">
        <f>IF(N289="nulová",J289,0)</f>
        <v>0</v>
      </c>
      <c r="BJ289" s="25" t="s">
        <v>80</v>
      </c>
      <c r="BK289" s="216">
        <f>ROUND(I289*H289,2)</f>
        <v>0</v>
      </c>
      <c r="BL289" s="25" t="s">
        <v>448</v>
      </c>
      <c r="BM289" s="25" t="s">
        <v>449</v>
      </c>
    </row>
    <row r="290" spans="2:65" s="1" customFormat="1" ht="6.95" customHeight="1">
      <c r="B290" s="57"/>
      <c r="C290" s="58"/>
      <c r="D290" s="58"/>
      <c r="E290" s="58"/>
      <c r="F290" s="58"/>
      <c r="G290" s="58"/>
      <c r="H290" s="58"/>
      <c r="I290" s="149"/>
      <c r="J290" s="58"/>
      <c r="K290" s="58"/>
      <c r="L290" s="62"/>
    </row>
  </sheetData>
  <sheetProtection password="CC35" sheet="1" objects="1" scenarios="1" formatCells="0" formatColumns="0" formatRows="0" sort="0" autoFilter="0"/>
  <autoFilter ref="C93:K289"/>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6"/>
  <sheetViews>
    <sheetView showGridLines="0" workbookViewId="0">
      <pane ySplit="1" topLeftCell="A11" activePane="bottomLeft" state="frozen"/>
      <selection pane="bottomLeft" activeCell="E26" sqref="E26:H2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94</v>
      </c>
      <c r="G1" s="418" t="s">
        <v>95</v>
      </c>
      <c r="H1" s="418"/>
      <c r="I1" s="125"/>
      <c r="J1" s="124" t="s">
        <v>96</v>
      </c>
      <c r="K1" s="123" t="s">
        <v>97</v>
      </c>
      <c r="L1" s="124" t="s">
        <v>98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90</v>
      </c>
    </row>
    <row r="3" spans="1:70" ht="6.95" customHeight="1">
      <c r="B3" s="26"/>
      <c r="C3" s="27"/>
      <c r="D3" s="27"/>
      <c r="E3" s="27"/>
      <c r="F3" s="27"/>
      <c r="G3" s="27"/>
      <c r="H3" s="27"/>
      <c r="I3" s="126"/>
      <c r="J3" s="27"/>
      <c r="K3" s="28"/>
      <c r="AT3" s="25" t="s">
        <v>82</v>
      </c>
    </row>
    <row r="4" spans="1:70" ht="36.950000000000003" customHeight="1">
      <c r="B4" s="29"/>
      <c r="C4" s="30"/>
      <c r="D4" s="31" t="s">
        <v>99</v>
      </c>
      <c r="E4" s="30"/>
      <c r="F4" s="30"/>
      <c r="G4" s="30"/>
      <c r="H4" s="30"/>
      <c r="I4" s="127"/>
      <c r="J4" s="30"/>
      <c r="K4" s="32"/>
      <c r="M4" s="33" t="s">
        <v>12</v>
      </c>
      <c r="AT4" s="25" t="s">
        <v>6</v>
      </c>
    </row>
    <row r="5" spans="1:70" ht="6.95" customHeight="1">
      <c r="B5" s="29"/>
      <c r="C5" s="30"/>
      <c r="D5" s="30"/>
      <c r="E5" s="30"/>
      <c r="F5" s="30"/>
      <c r="G5" s="30"/>
      <c r="H5" s="30"/>
      <c r="I5" s="127"/>
      <c r="J5" s="30"/>
      <c r="K5" s="32"/>
    </row>
    <row r="6" spans="1:70" ht="15">
      <c r="B6" s="29"/>
      <c r="C6" s="30"/>
      <c r="D6" s="38" t="s">
        <v>18</v>
      </c>
      <c r="E6" s="30"/>
      <c r="F6" s="30"/>
      <c r="G6" s="30"/>
      <c r="H6" s="30"/>
      <c r="I6" s="127"/>
      <c r="J6" s="30"/>
      <c r="K6" s="32"/>
    </row>
    <row r="7" spans="1:70" ht="22.5" customHeight="1">
      <c r="B7" s="29"/>
      <c r="C7" s="30"/>
      <c r="D7" s="30"/>
      <c r="E7" s="414" t="str">
        <f>'Rekapitulace stavby'!K6</f>
        <v>Kroměříž-Rekonstrukce domu kultury</v>
      </c>
      <c r="F7" s="415"/>
      <c r="G7" s="415"/>
      <c r="H7" s="415"/>
      <c r="I7" s="127"/>
      <c r="J7" s="30"/>
      <c r="K7" s="32"/>
    </row>
    <row r="8" spans="1:70" ht="15">
      <c r="B8" s="29"/>
      <c r="C8" s="30"/>
      <c r="D8" s="38" t="s">
        <v>100</v>
      </c>
      <c r="E8" s="30"/>
      <c r="F8" s="30"/>
      <c r="G8" s="30"/>
      <c r="H8" s="30"/>
      <c r="I8" s="127"/>
      <c r="J8" s="30"/>
      <c r="K8" s="32"/>
    </row>
    <row r="9" spans="1:70" s="1" customFormat="1" ht="22.5" customHeight="1">
      <c r="B9" s="42"/>
      <c r="C9" s="43"/>
      <c r="D9" s="43"/>
      <c r="E9" s="414" t="s">
        <v>101</v>
      </c>
      <c r="F9" s="416"/>
      <c r="G9" s="416"/>
      <c r="H9" s="416"/>
      <c r="I9" s="128"/>
      <c r="J9" s="43"/>
      <c r="K9" s="46"/>
    </row>
    <row r="10" spans="1:70" s="1" customFormat="1" ht="15">
      <c r="B10" s="42"/>
      <c r="C10" s="43"/>
      <c r="D10" s="38" t="s">
        <v>102</v>
      </c>
      <c r="E10" s="43"/>
      <c r="F10" s="43"/>
      <c r="G10" s="43"/>
      <c r="H10" s="43"/>
      <c r="I10" s="128"/>
      <c r="J10" s="43"/>
      <c r="K10" s="46"/>
    </row>
    <row r="11" spans="1:70" s="1" customFormat="1" ht="36.950000000000003" customHeight="1">
      <c r="B11" s="42"/>
      <c r="C11" s="43"/>
      <c r="D11" s="43"/>
      <c r="E11" s="417" t="s">
        <v>450</v>
      </c>
      <c r="F11" s="416"/>
      <c r="G11" s="416"/>
      <c r="H11" s="416"/>
      <c r="I11" s="128"/>
      <c r="J11" s="43"/>
      <c r="K11" s="46"/>
    </row>
    <row r="12" spans="1:70" s="1" customFormat="1">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22.4.2017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23</v>
      </c>
      <c r="K16" s="46"/>
    </row>
    <row r="17" spans="2:11" s="1" customFormat="1" ht="18" customHeight="1">
      <c r="B17" s="42"/>
      <c r="C17" s="43"/>
      <c r="D17" s="43"/>
      <c r="E17" s="36" t="s">
        <v>104</v>
      </c>
      <c r="F17" s="43"/>
      <c r="G17" s="43"/>
      <c r="H17" s="43"/>
      <c r="I17" s="129" t="s">
        <v>30</v>
      </c>
      <c r="J17" s="36" t="s">
        <v>23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29</v>
      </c>
      <c r="J22" s="36" t="s">
        <v>34</v>
      </c>
      <c r="K22" s="46"/>
    </row>
    <row r="23" spans="2:11" s="1" customFormat="1" ht="18" customHeight="1">
      <c r="B23" s="42"/>
      <c r="C23" s="43"/>
      <c r="D23" s="43"/>
      <c r="E23" s="36" t="s">
        <v>35</v>
      </c>
      <c r="F23" s="43"/>
      <c r="G23" s="43"/>
      <c r="H23" s="43"/>
      <c r="I23" s="129" t="s">
        <v>30</v>
      </c>
      <c r="J23" s="36" t="s">
        <v>36</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38</v>
      </c>
      <c r="E25" s="43"/>
      <c r="F25" s="43"/>
      <c r="G25" s="43"/>
      <c r="H25" s="43"/>
      <c r="I25" s="128"/>
      <c r="J25" s="43"/>
      <c r="K25" s="46"/>
    </row>
    <row r="26" spans="2:11" s="7" customFormat="1" ht="279.75" customHeight="1">
      <c r="B26" s="131"/>
      <c r="C26" s="132"/>
      <c r="D26" s="132"/>
      <c r="E26" s="377" t="s">
        <v>105</v>
      </c>
      <c r="F26" s="377"/>
      <c r="G26" s="377"/>
      <c r="H26" s="377"/>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40</v>
      </c>
      <c r="E29" s="43"/>
      <c r="F29" s="43"/>
      <c r="G29" s="43"/>
      <c r="H29" s="43"/>
      <c r="I29" s="128"/>
      <c r="J29" s="138">
        <f>ROUND(J94,2)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42</v>
      </c>
      <c r="G31" s="43"/>
      <c r="H31" s="43"/>
      <c r="I31" s="139" t="s">
        <v>41</v>
      </c>
      <c r="J31" s="47" t="s">
        <v>43</v>
      </c>
      <c r="K31" s="46"/>
    </row>
    <row r="32" spans="2:11" s="1" customFormat="1" ht="14.45" customHeight="1">
      <c r="B32" s="42"/>
      <c r="C32" s="43"/>
      <c r="D32" s="50" t="s">
        <v>44</v>
      </c>
      <c r="E32" s="50" t="s">
        <v>45</v>
      </c>
      <c r="F32" s="140">
        <f>ROUND(SUM(BE94:BE245), 2)</f>
        <v>0</v>
      </c>
      <c r="G32" s="43"/>
      <c r="H32" s="43"/>
      <c r="I32" s="141">
        <v>0.21</v>
      </c>
      <c r="J32" s="140">
        <f>ROUND(ROUND((SUM(BE94:BE245)), 2)*I32, 2)</f>
        <v>0</v>
      </c>
      <c r="K32" s="46"/>
    </row>
    <row r="33" spans="2:11" s="1" customFormat="1" ht="14.45" customHeight="1">
      <c r="B33" s="42"/>
      <c r="C33" s="43"/>
      <c r="D33" s="43"/>
      <c r="E33" s="50" t="s">
        <v>46</v>
      </c>
      <c r="F33" s="140">
        <f>ROUND(SUM(BF94:BF245), 2)</f>
        <v>0</v>
      </c>
      <c r="G33" s="43"/>
      <c r="H33" s="43"/>
      <c r="I33" s="141">
        <v>0.15</v>
      </c>
      <c r="J33" s="140">
        <f>ROUND(ROUND((SUM(BF94:BF245)), 2)*I33, 2)</f>
        <v>0</v>
      </c>
      <c r="K33" s="46"/>
    </row>
    <row r="34" spans="2:11" s="1" customFormat="1" ht="14.45" hidden="1" customHeight="1">
      <c r="B34" s="42"/>
      <c r="C34" s="43"/>
      <c r="D34" s="43"/>
      <c r="E34" s="50" t="s">
        <v>47</v>
      </c>
      <c r="F34" s="140">
        <f>ROUND(SUM(BG94:BG245), 2)</f>
        <v>0</v>
      </c>
      <c r="G34" s="43"/>
      <c r="H34" s="43"/>
      <c r="I34" s="141">
        <v>0.21</v>
      </c>
      <c r="J34" s="140">
        <v>0</v>
      </c>
      <c r="K34" s="46"/>
    </row>
    <row r="35" spans="2:11" s="1" customFormat="1" ht="14.45" hidden="1" customHeight="1">
      <c r="B35" s="42"/>
      <c r="C35" s="43"/>
      <c r="D35" s="43"/>
      <c r="E35" s="50" t="s">
        <v>48</v>
      </c>
      <c r="F35" s="140">
        <f>ROUND(SUM(BH94:BH245), 2)</f>
        <v>0</v>
      </c>
      <c r="G35" s="43"/>
      <c r="H35" s="43"/>
      <c r="I35" s="141">
        <v>0.15</v>
      </c>
      <c r="J35" s="140">
        <v>0</v>
      </c>
      <c r="K35" s="46"/>
    </row>
    <row r="36" spans="2:11" s="1" customFormat="1" ht="14.45" hidden="1" customHeight="1">
      <c r="B36" s="42"/>
      <c r="C36" s="43"/>
      <c r="D36" s="43"/>
      <c r="E36" s="50" t="s">
        <v>49</v>
      </c>
      <c r="F36" s="140">
        <f>ROUND(SUM(BI94:BI245),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50</v>
      </c>
      <c r="E38" s="80"/>
      <c r="F38" s="80"/>
      <c r="G38" s="144" t="s">
        <v>51</v>
      </c>
      <c r="H38" s="145" t="s">
        <v>52</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106</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Kroměříž-Rekonstrukce domu kultury</v>
      </c>
      <c r="F47" s="415"/>
      <c r="G47" s="415"/>
      <c r="H47" s="415"/>
      <c r="I47" s="128"/>
      <c r="J47" s="43"/>
      <c r="K47" s="46"/>
    </row>
    <row r="48" spans="2:11" ht="15">
      <c r="B48" s="29"/>
      <c r="C48" s="38" t="s">
        <v>100</v>
      </c>
      <c r="D48" s="30"/>
      <c r="E48" s="30"/>
      <c r="F48" s="30"/>
      <c r="G48" s="30"/>
      <c r="H48" s="30"/>
      <c r="I48" s="127"/>
      <c r="J48" s="30"/>
      <c r="K48" s="32"/>
    </row>
    <row r="49" spans="2:47" s="1" customFormat="1" ht="22.5" customHeight="1">
      <c r="B49" s="42"/>
      <c r="C49" s="43"/>
      <c r="D49" s="43"/>
      <c r="E49" s="414" t="s">
        <v>101</v>
      </c>
      <c r="F49" s="416"/>
      <c r="G49" s="416"/>
      <c r="H49" s="416"/>
      <c r="I49" s="128"/>
      <c r="J49" s="43"/>
      <c r="K49" s="46"/>
    </row>
    <row r="50" spans="2:47" s="1" customFormat="1" ht="14.45" customHeight="1">
      <c r="B50" s="42"/>
      <c r="C50" s="38" t="s">
        <v>102</v>
      </c>
      <c r="D50" s="43"/>
      <c r="E50" s="43"/>
      <c r="F50" s="43"/>
      <c r="G50" s="43"/>
      <c r="H50" s="43"/>
      <c r="I50" s="128"/>
      <c r="J50" s="43"/>
      <c r="K50" s="46"/>
    </row>
    <row r="51" spans="2:47" s="1" customFormat="1" ht="23.25" customHeight="1">
      <c r="B51" s="42"/>
      <c r="C51" s="43"/>
      <c r="D51" s="43"/>
      <c r="E51" s="417" t="str">
        <f>E11</f>
        <v>2017/022-01-2 - SO 02 - Stavební úpravy dle PBŘ 12/2016</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 xml:space="preserve"> </v>
      </c>
      <c r="G53" s="43"/>
      <c r="H53" s="43"/>
      <c r="I53" s="129" t="s">
        <v>26</v>
      </c>
      <c r="J53" s="130" t="str">
        <f>IF(J14="","",J14)</f>
        <v>22.4.2017</v>
      </c>
      <c r="K53" s="46"/>
    </row>
    <row r="54" spans="2:47" s="1" customFormat="1" ht="6.95" customHeight="1">
      <c r="B54" s="42"/>
      <c r="C54" s="43"/>
      <c r="D54" s="43"/>
      <c r="E54" s="43"/>
      <c r="F54" s="43"/>
      <c r="G54" s="43"/>
      <c r="H54" s="43"/>
      <c r="I54" s="128"/>
      <c r="J54" s="43"/>
      <c r="K54" s="46"/>
    </row>
    <row r="55" spans="2:47" s="1" customFormat="1" ht="15">
      <c r="B55" s="42"/>
      <c r="C55" s="38" t="s">
        <v>28</v>
      </c>
      <c r="D55" s="43"/>
      <c r="E55" s="43"/>
      <c r="F55" s="36" t="str">
        <f>E17</f>
        <v>Město Kroměříž</v>
      </c>
      <c r="G55" s="43"/>
      <c r="H55" s="43"/>
      <c r="I55" s="129" t="s">
        <v>33</v>
      </c>
      <c r="J55" s="36" t="str">
        <f>E23</f>
        <v xml:space="preserve">Formica s.r.o. </v>
      </c>
      <c r="K55" s="46"/>
    </row>
    <row r="56" spans="2:47" s="1" customFormat="1" ht="14.45"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107</v>
      </c>
      <c r="D58" s="142"/>
      <c r="E58" s="142"/>
      <c r="F58" s="142"/>
      <c r="G58" s="142"/>
      <c r="H58" s="142"/>
      <c r="I58" s="155"/>
      <c r="J58" s="156" t="s">
        <v>108</v>
      </c>
      <c r="K58" s="157"/>
    </row>
    <row r="59" spans="2:47" s="1" customFormat="1" ht="10.35" customHeight="1">
      <c r="B59" s="42"/>
      <c r="C59" s="43"/>
      <c r="D59" s="43"/>
      <c r="E59" s="43"/>
      <c r="F59" s="43"/>
      <c r="G59" s="43"/>
      <c r="H59" s="43"/>
      <c r="I59" s="128"/>
      <c r="J59" s="43"/>
      <c r="K59" s="46"/>
    </row>
    <row r="60" spans="2:47" s="1" customFormat="1" ht="29.25" customHeight="1">
      <c r="B60" s="42"/>
      <c r="C60" s="158" t="s">
        <v>109</v>
      </c>
      <c r="D60" s="43"/>
      <c r="E60" s="43"/>
      <c r="F60" s="43"/>
      <c r="G60" s="43"/>
      <c r="H60" s="43"/>
      <c r="I60" s="128"/>
      <c r="J60" s="138">
        <f>J94</f>
        <v>0</v>
      </c>
      <c r="K60" s="46"/>
      <c r="AU60" s="25" t="s">
        <v>110</v>
      </c>
    </row>
    <row r="61" spans="2:47" s="8" customFormat="1" ht="24.95" customHeight="1">
      <c r="B61" s="159"/>
      <c r="C61" s="160"/>
      <c r="D61" s="161" t="s">
        <v>111</v>
      </c>
      <c r="E61" s="162"/>
      <c r="F61" s="162"/>
      <c r="G61" s="162"/>
      <c r="H61" s="162"/>
      <c r="I61" s="163"/>
      <c r="J61" s="164">
        <f>J95</f>
        <v>0</v>
      </c>
      <c r="K61" s="165"/>
    </row>
    <row r="62" spans="2:47" s="9" customFormat="1" ht="19.899999999999999" customHeight="1">
      <c r="B62" s="166"/>
      <c r="C62" s="167"/>
      <c r="D62" s="168" t="s">
        <v>112</v>
      </c>
      <c r="E62" s="169"/>
      <c r="F62" s="169"/>
      <c r="G62" s="169"/>
      <c r="H62" s="169"/>
      <c r="I62" s="170"/>
      <c r="J62" s="171">
        <f>J96</f>
        <v>0</v>
      </c>
      <c r="K62" s="172"/>
    </row>
    <row r="63" spans="2:47" s="9" customFormat="1" ht="19.899999999999999" customHeight="1">
      <c r="B63" s="166"/>
      <c r="C63" s="167"/>
      <c r="D63" s="168" t="s">
        <v>113</v>
      </c>
      <c r="E63" s="169"/>
      <c r="F63" s="169"/>
      <c r="G63" s="169"/>
      <c r="H63" s="169"/>
      <c r="I63" s="170"/>
      <c r="J63" s="171">
        <f>J115</f>
        <v>0</v>
      </c>
      <c r="K63" s="172"/>
    </row>
    <row r="64" spans="2:47" s="9" customFormat="1" ht="19.899999999999999" customHeight="1">
      <c r="B64" s="166"/>
      <c r="C64" s="167"/>
      <c r="D64" s="168" t="s">
        <v>114</v>
      </c>
      <c r="E64" s="169"/>
      <c r="F64" s="169"/>
      <c r="G64" s="169"/>
      <c r="H64" s="169"/>
      <c r="I64" s="170"/>
      <c r="J64" s="171">
        <f>J147</f>
        <v>0</v>
      </c>
      <c r="K64" s="172"/>
    </row>
    <row r="65" spans="2:12" s="9" customFormat="1" ht="19.899999999999999" customHeight="1">
      <c r="B65" s="166"/>
      <c r="C65" s="167"/>
      <c r="D65" s="168" t="s">
        <v>115</v>
      </c>
      <c r="E65" s="169"/>
      <c r="F65" s="169"/>
      <c r="G65" s="169"/>
      <c r="H65" s="169"/>
      <c r="I65" s="170"/>
      <c r="J65" s="171">
        <f>J157</f>
        <v>0</v>
      </c>
      <c r="K65" s="172"/>
    </row>
    <row r="66" spans="2:12" s="8" customFormat="1" ht="24.95" customHeight="1">
      <c r="B66" s="159"/>
      <c r="C66" s="160"/>
      <c r="D66" s="161" t="s">
        <v>116</v>
      </c>
      <c r="E66" s="162"/>
      <c r="F66" s="162"/>
      <c r="G66" s="162"/>
      <c r="H66" s="162"/>
      <c r="I66" s="163"/>
      <c r="J66" s="164">
        <f>J160</f>
        <v>0</v>
      </c>
      <c r="K66" s="165"/>
    </row>
    <row r="67" spans="2:12" s="9" customFormat="1" ht="19.899999999999999" customHeight="1">
      <c r="B67" s="166"/>
      <c r="C67" s="167"/>
      <c r="D67" s="168" t="s">
        <v>117</v>
      </c>
      <c r="E67" s="169"/>
      <c r="F67" s="169"/>
      <c r="G67" s="169"/>
      <c r="H67" s="169"/>
      <c r="I67" s="170"/>
      <c r="J67" s="171">
        <f>J161</f>
        <v>0</v>
      </c>
      <c r="K67" s="172"/>
    </row>
    <row r="68" spans="2:12" s="9" customFormat="1" ht="19.899999999999999" customHeight="1">
      <c r="B68" s="166"/>
      <c r="C68" s="167"/>
      <c r="D68" s="168" t="s">
        <v>118</v>
      </c>
      <c r="E68" s="169"/>
      <c r="F68" s="169"/>
      <c r="G68" s="169"/>
      <c r="H68" s="169"/>
      <c r="I68" s="170"/>
      <c r="J68" s="171">
        <f>J198</f>
        <v>0</v>
      </c>
      <c r="K68" s="172"/>
    </row>
    <row r="69" spans="2:12" s="9" customFormat="1" ht="19.899999999999999" customHeight="1">
      <c r="B69" s="166"/>
      <c r="C69" s="167"/>
      <c r="D69" s="168" t="s">
        <v>119</v>
      </c>
      <c r="E69" s="169"/>
      <c r="F69" s="169"/>
      <c r="G69" s="169"/>
      <c r="H69" s="169"/>
      <c r="I69" s="170"/>
      <c r="J69" s="171">
        <f>J214</f>
        <v>0</v>
      </c>
      <c r="K69" s="172"/>
    </row>
    <row r="70" spans="2:12" s="9" customFormat="1" ht="19.899999999999999" customHeight="1">
      <c r="B70" s="166"/>
      <c r="C70" s="167"/>
      <c r="D70" s="168" t="s">
        <v>120</v>
      </c>
      <c r="E70" s="169"/>
      <c r="F70" s="169"/>
      <c r="G70" s="169"/>
      <c r="H70" s="169"/>
      <c r="I70" s="170"/>
      <c r="J70" s="171">
        <f>J220</f>
        <v>0</v>
      </c>
      <c r="K70" s="172"/>
    </row>
    <row r="71" spans="2:12" s="8" customFormat="1" ht="24.95" customHeight="1">
      <c r="B71" s="159"/>
      <c r="C71" s="160"/>
      <c r="D71" s="161" t="s">
        <v>121</v>
      </c>
      <c r="E71" s="162"/>
      <c r="F71" s="162"/>
      <c r="G71" s="162"/>
      <c r="H71" s="162"/>
      <c r="I71" s="163"/>
      <c r="J71" s="164">
        <f>J243</f>
        <v>0</v>
      </c>
      <c r="K71" s="165"/>
    </row>
    <row r="72" spans="2:12" s="9" customFormat="1" ht="19.899999999999999" customHeight="1">
      <c r="B72" s="166"/>
      <c r="C72" s="167"/>
      <c r="D72" s="168" t="s">
        <v>122</v>
      </c>
      <c r="E72" s="169"/>
      <c r="F72" s="169"/>
      <c r="G72" s="169"/>
      <c r="H72" s="169"/>
      <c r="I72" s="170"/>
      <c r="J72" s="171">
        <f>J244</f>
        <v>0</v>
      </c>
      <c r="K72" s="172"/>
    </row>
    <row r="73" spans="2:12" s="1" customFormat="1" ht="21.75" customHeight="1">
      <c r="B73" s="42"/>
      <c r="C73" s="43"/>
      <c r="D73" s="43"/>
      <c r="E73" s="43"/>
      <c r="F73" s="43"/>
      <c r="G73" s="43"/>
      <c r="H73" s="43"/>
      <c r="I73" s="128"/>
      <c r="J73" s="43"/>
      <c r="K73" s="46"/>
    </row>
    <row r="74" spans="2:12" s="1" customFormat="1" ht="6.95" customHeight="1">
      <c r="B74" s="57"/>
      <c r="C74" s="58"/>
      <c r="D74" s="58"/>
      <c r="E74" s="58"/>
      <c r="F74" s="58"/>
      <c r="G74" s="58"/>
      <c r="H74" s="58"/>
      <c r="I74" s="149"/>
      <c r="J74" s="58"/>
      <c r="K74" s="59"/>
    </row>
    <row r="78" spans="2:12" s="1" customFormat="1" ht="6.95" customHeight="1">
      <c r="B78" s="60"/>
      <c r="C78" s="61"/>
      <c r="D78" s="61"/>
      <c r="E78" s="61"/>
      <c r="F78" s="61"/>
      <c r="G78" s="61"/>
      <c r="H78" s="61"/>
      <c r="I78" s="152"/>
      <c r="J78" s="61"/>
      <c r="K78" s="61"/>
      <c r="L78" s="62"/>
    </row>
    <row r="79" spans="2:12" s="1" customFormat="1" ht="36.950000000000003" customHeight="1">
      <c r="B79" s="42"/>
      <c r="C79" s="63" t="s">
        <v>123</v>
      </c>
      <c r="D79" s="64"/>
      <c r="E79" s="64"/>
      <c r="F79" s="64"/>
      <c r="G79" s="64"/>
      <c r="H79" s="64"/>
      <c r="I79" s="173"/>
      <c r="J79" s="64"/>
      <c r="K79" s="64"/>
      <c r="L79" s="62"/>
    </row>
    <row r="80" spans="2:12" s="1" customFormat="1" ht="6.95" customHeight="1">
      <c r="B80" s="42"/>
      <c r="C80" s="64"/>
      <c r="D80" s="64"/>
      <c r="E80" s="64"/>
      <c r="F80" s="64"/>
      <c r="G80" s="64"/>
      <c r="H80" s="64"/>
      <c r="I80" s="173"/>
      <c r="J80" s="64"/>
      <c r="K80" s="64"/>
      <c r="L80" s="62"/>
    </row>
    <row r="81" spans="2:63" s="1" customFormat="1" ht="14.45" customHeight="1">
      <c r="B81" s="42"/>
      <c r="C81" s="66" t="s">
        <v>18</v>
      </c>
      <c r="D81" s="64"/>
      <c r="E81" s="64"/>
      <c r="F81" s="64"/>
      <c r="G81" s="64"/>
      <c r="H81" s="64"/>
      <c r="I81" s="173"/>
      <c r="J81" s="64"/>
      <c r="K81" s="64"/>
      <c r="L81" s="62"/>
    </row>
    <row r="82" spans="2:63" s="1" customFormat="1" ht="22.5" customHeight="1">
      <c r="B82" s="42"/>
      <c r="C82" s="64"/>
      <c r="D82" s="64"/>
      <c r="E82" s="412" t="str">
        <f>E7</f>
        <v>Kroměříž-Rekonstrukce domu kultury</v>
      </c>
      <c r="F82" s="419"/>
      <c r="G82" s="419"/>
      <c r="H82" s="419"/>
      <c r="I82" s="173"/>
      <c r="J82" s="64"/>
      <c r="K82" s="64"/>
      <c r="L82" s="62"/>
    </row>
    <row r="83" spans="2:63" ht="15">
      <c r="B83" s="29"/>
      <c r="C83" s="66" t="s">
        <v>100</v>
      </c>
      <c r="D83" s="174"/>
      <c r="E83" s="174"/>
      <c r="F83" s="174"/>
      <c r="G83" s="174"/>
      <c r="H83" s="174"/>
      <c r="J83" s="174"/>
      <c r="K83" s="174"/>
      <c r="L83" s="175"/>
    </row>
    <row r="84" spans="2:63" s="1" customFormat="1" ht="22.5" customHeight="1">
      <c r="B84" s="42"/>
      <c r="C84" s="64"/>
      <c r="D84" s="64"/>
      <c r="E84" s="412" t="s">
        <v>101</v>
      </c>
      <c r="F84" s="413"/>
      <c r="G84" s="413"/>
      <c r="H84" s="413"/>
      <c r="I84" s="173"/>
      <c r="J84" s="64"/>
      <c r="K84" s="64"/>
      <c r="L84" s="62"/>
    </row>
    <row r="85" spans="2:63" s="1" customFormat="1" ht="14.45" customHeight="1">
      <c r="B85" s="42"/>
      <c r="C85" s="66" t="s">
        <v>102</v>
      </c>
      <c r="D85" s="64"/>
      <c r="E85" s="64"/>
      <c r="F85" s="64"/>
      <c r="G85" s="64"/>
      <c r="H85" s="64"/>
      <c r="I85" s="173"/>
      <c r="J85" s="64"/>
      <c r="K85" s="64"/>
      <c r="L85" s="62"/>
    </row>
    <row r="86" spans="2:63" s="1" customFormat="1" ht="23.25" customHeight="1">
      <c r="B86" s="42"/>
      <c r="C86" s="64"/>
      <c r="D86" s="64"/>
      <c r="E86" s="402" t="str">
        <f>E11</f>
        <v>2017/022-01-2 - SO 02 - Stavební úpravy dle PBŘ 12/2016</v>
      </c>
      <c r="F86" s="413"/>
      <c r="G86" s="413"/>
      <c r="H86" s="413"/>
      <c r="I86" s="173"/>
      <c r="J86" s="64"/>
      <c r="K86" s="64"/>
      <c r="L86" s="62"/>
    </row>
    <row r="87" spans="2:63" s="1" customFormat="1" ht="6.95" customHeight="1">
      <c r="B87" s="42"/>
      <c r="C87" s="64"/>
      <c r="D87" s="64"/>
      <c r="E87" s="64"/>
      <c r="F87" s="64"/>
      <c r="G87" s="64"/>
      <c r="H87" s="64"/>
      <c r="I87" s="173"/>
      <c r="J87" s="64"/>
      <c r="K87" s="64"/>
      <c r="L87" s="62"/>
    </row>
    <row r="88" spans="2:63" s="1" customFormat="1" ht="18" customHeight="1">
      <c r="B88" s="42"/>
      <c r="C88" s="66" t="s">
        <v>24</v>
      </c>
      <c r="D88" s="64"/>
      <c r="E88" s="64"/>
      <c r="F88" s="176" t="str">
        <f>F14</f>
        <v xml:space="preserve"> </v>
      </c>
      <c r="G88" s="64"/>
      <c r="H88" s="64"/>
      <c r="I88" s="177" t="s">
        <v>26</v>
      </c>
      <c r="J88" s="74" t="str">
        <f>IF(J14="","",J14)</f>
        <v>22.4.2017</v>
      </c>
      <c r="K88" s="64"/>
      <c r="L88" s="62"/>
    </row>
    <row r="89" spans="2:63" s="1" customFormat="1" ht="6.95" customHeight="1">
      <c r="B89" s="42"/>
      <c r="C89" s="64"/>
      <c r="D89" s="64"/>
      <c r="E89" s="64"/>
      <c r="F89" s="64"/>
      <c r="G89" s="64"/>
      <c r="H89" s="64"/>
      <c r="I89" s="173"/>
      <c r="J89" s="64"/>
      <c r="K89" s="64"/>
      <c r="L89" s="62"/>
    </row>
    <row r="90" spans="2:63" s="1" customFormat="1" ht="15">
      <c r="B90" s="42"/>
      <c r="C90" s="66" t="s">
        <v>28</v>
      </c>
      <c r="D90" s="64"/>
      <c r="E90" s="64"/>
      <c r="F90" s="176" t="str">
        <f>E17</f>
        <v>Město Kroměříž</v>
      </c>
      <c r="G90" s="64"/>
      <c r="H90" s="64"/>
      <c r="I90" s="177" t="s">
        <v>33</v>
      </c>
      <c r="J90" s="176" t="str">
        <f>E23</f>
        <v xml:space="preserve">Formica s.r.o. </v>
      </c>
      <c r="K90" s="64"/>
      <c r="L90" s="62"/>
    </row>
    <row r="91" spans="2:63" s="1" customFormat="1" ht="14.45" customHeight="1">
      <c r="B91" s="42"/>
      <c r="C91" s="66" t="s">
        <v>31</v>
      </c>
      <c r="D91" s="64"/>
      <c r="E91" s="64"/>
      <c r="F91" s="176" t="str">
        <f>IF(E20="","",E20)</f>
        <v/>
      </c>
      <c r="G91" s="64"/>
      <c r="H91" s="64"/>
      <c r="I91" s="173"/>
      <c r="J91" s="64"/>
      <c r="K91" s="64"/>
      <c r="L91" s="62"/>
    </row>
    <row r="92" spans="2:63" s="1" customFormat="1" ht="10.35" customHeight="1">
      <c r="B92" s="42"/>
      <c r="C92" s="64"/>
      <c r="D92" s="64"/>
      <c r="E92" s="64"/>
      <c r="F92" s="64"/>
      <c r="G92" s="64"/>
      <c r="H92" s="64"/>
      <c r="I92" s="173"/>
      <c r="J92" s="64"/>
      <c r="K92" s="64"/>
      <c r="L92" s="62"/>
    </row>
    <row r="93" spans="2:63" s="10" customFormat="1" ht="29.25" customHeight="1">
      <c r="B93" s="178"/>
      <c r="C93" s="179" t="s">
        <v>124</v>
      </c>
      <c r="D93" s="180" t="s">
        <v>59</v>
      </c>
      <c r="E93" s="180" t="s">
        <v>55</v>
      </c>
      <c r="F93" s="180" t="s">
        <v>125</v>
      </c>
      <c r="G93" s="180" t="s">
        <v>126</v>
      </c>
      <c r="H93" s="180" t="s">
        <v>127</v>
      </c>
      <c r="I93" s="181" t="s">
        <v>128</v>
      </c>
      <c r="J93" s="180" t="s">
        <v>108</v>
      </c>
      <c r="K93" s="182" t="s">
        <v>129</v>
      </c>
      <c r="L93" s="183"/>
      <c r="M93" s="82" t="s">
        <v>130</v>
      </c>
      <c r="N93" s="83" t="s">
        <v>44</v>
      </c>
      <c r="O93" s="83" t="s">
        <v>131</v>
      </c>
      <c r="P93" s="83" t="s">
        <v>132</v>
      </c>
      <c r="Q93" s="83" t="s">
        <v>133</v>
      </c>
      <c r="R93" s="83" t="s">
        <v>134</v>
      </c>
      <c r="S93" s="83" t="s">
        <v>135</v>
      </c>
      <c r="T93" s="84" t="s">
        <v>136</v>
      </c>
    </row>
    <row r="94" spans="2:63" s="1" customFormat="1" ht="29.25" customHeight="1">
      <c r="B94" s="42"/>
      <c r="C94" s="88" t="s">
        <v>109</v>
      </c>
      <c r="D94" s="64"/>
      <c r="E94" s="64"/>
      <c r="F94" s="64"/>
      <c r="G94" s="64"/>
      <c r="H94" s="64"/>
      <c r="I94" s="173"/>
      <c r="J94" s="184">
        <f>BK94</f>
        <v>0</v>
      </c>
      <c r="K94" s="64"/>
      <c r="L94" s="62"/>
      <c r="M94" s="85"/>
      <c r="N94" s="86"/>
      <c r="O94" s="86"/>
      <c r="P94" s="185">
        <f>P95+P160+P243</f>
        <v>0</v>
      </c>
      <c r="Q94" s="86"/>
      <c r="R94" s="185">
        <f>R95+R160+R243</f>
        <v>1.3816877100000002</v>
      </c>
      <c r="S94" s="86"/>
      <c r="T94" s="186">
        <f>T95+T160+T243</f>
        <v>1.66615906</v>
      </c>
      <c r="AT94" s="25" t="s">
        <v>73</v>
      </c>
      <c r="AU94" s="25" t="s">
        <v>110</v>
      </c>
      <c r="BK94" s="187">
        <f>BK95+BK160+BK243</f>
        <v>0</v>
      </c>
    </row>
    <row r="95" spans="2:63" s="11" customFormat="1" ht="37.35" customHeight="1">
      <c r="B95" s="188"/>
      <c r="C95" s="189"/>
      <c r="D95" s="190" t="s">
        <v>73</v>
      </c>
      <c r="E95" s="191" t="s">
        <v>137</v>
      </c>
      <c r="F95" s="191" t="s">
        <v>138</v>
      </c>
      <c r="G95" s="189"/>
      <c r="H95" s="189"/>
      <c r="I95" s="192"/>
      <c r="J95" s="193">
        <f>BK95</f>
        <v>0</v>
      </c>
      <c r="K95" s="189"/>
      <c r="L95" s="194"/>
      <c r="M95" s="195"/>
      <c r="N95" s="196"/>
      <c r="O95" s="196"/>
      <c r="P95" s="197">
        <f>P96+P115+P147+P157</f>
        <v>0</v>
      </c>
      <c r="Q95" s="196"/>
      <c r="R95" s="197">
        <f>R96+R115+R147+R157</f>
        <v>0.10600158</v>
      </c>
      <c r="S95" s="196"/>
      <c r="T95" s="198">
        <f>T96+T115+T147+T157</f>
        <v>1.4879640000000001</v>
      </c>
      <c r="AR95" s="199" t="s">
        <v>80</v>
      </c>
      <c r="AT95" s="200" t="s">
        <v>73</v>
      </c>
      <c r="AU95" s="200" t="s">
        <v>74</v>
      </c>
      <c r="AY95" s="199" t="s">
        <v>139</v>
      </c>
      <c r="BK95" s="201">
        <f>BK96+BK115+BK147+BK157</f>
        <v>0</v>
      </c>
    </row>
    <row r="96" spans="2:63" s="11" customFormat="1" ht="19.899999999999999" customHeight="1">
      <c r="B96" s="188"/>
      <c r="C96" s="189"/>
      <c r="D96" s="202" t="s">
        <v>73</v>
      </c>
      <c r="E96" s="203" t="s">
        <v>140</v>
      </c>
      <c r="F96" s="203" t="s">
        <v>141</v>
      </c>
      <c r="G96" s="189"/>
      <c r="H96" s="189"/>
      <c r="I96" s="192"/>
      <c r="J96" s="204">
        <f>BK96</f>
        <v>0</v>
      </c>
      <c r="K96" s="189"/>
      <c r="L96" s="194"/>
      <c r="M96" s="195"/>
      <c r="N96" s="196"/>
      <c r="O96" s="196"/>
      <c r="P96" s="197">
        <f>SUM(P97:P114)</f>
        <v>0</v>
      </c>
      <c r="Q96" s="196"/>
      <c r="R96" s="197">
        <f>SUM(R97:R114)</f>
        <v>0.10121258</v>
      </c>
      <c r="S96" s="196"/>
      <c r="T96" s="198">
        <f>SUM(T97:T114)</f>
        <v>0</v>
      </c>
      <c r="AR96" s="199" t="s">
        <v>80</v>
      </c>
      <c r="AT96" s="200" t="s">
        <v>73</v>
      </c>
      <c r="AU96" s="200" t="s">
        <v>80</v>
      </c>
      <c r="AY96" s="199" t="s">
        <v>139</v>
      </c>
      <c r="BK96" s="201">
        <f>SUM(BK97:BK114)</f>
        <v>0</v>
      </c>
    </row>
    <row r="97" spans="2:65" s="1" customFormat="1" ht="31.5" customHeight="1">
      <c r="B97" s="42"/>
      <c r="C97" s="205" t="s">
        <v>80</v>
      </c>
      <c r="D97" s="205" t="s">
        <v>142</v>
      </c>
      <c r="E97" s="206" t="s">
        <v>171</v>
      </c>
      <c r="F97" s="207" t="s">
        <v>172</v>
      </c>
      <c r="G97" s="208" t="s">
        <v>145</v>
      </c>
      <c r="H97" s="209">
        <v>101.85</v>
      </c>
      <c r="I97" s="210"/>
      <c r="J97" s="211">
        <f>ROUND(I97*H97,2)</f>
        <v>0</v>
      </c>
      <c r="K97" s="207" t="s">
        <v>146</v>
      </c>
      <c r="L97" s="62"/>
      <c r="M97" s="212" t="s">
        <v>23</v>
      </c>
      <c r="N97" s="213" t="s">
        <v>45</v>
      </c>
      <c r="O97" s="43"/>
      <c r="P97" s="214">
        <f>O97*H97</f>
        <v>0</v>
      </c>
      <c r="Q97" s="214">
        <v>1.2E-4</v>
      </c>
      <c r="R97" s="214">
        <f>Q97*H97</f>
        <v>1.2222E-2</v>
      </c>
      <c r="S97" s="214">
        <v>0</v>
      </c>
      <c r="T97" s="215">
        <f>S97*H97</f>
        <v>0</v>
      </c>
      <c r="AR97" s="25" t="s">
        <v>147</v>
      </c>
      <c r="AT97" s="25" t="s">
        <v>142</v>
      </c>
      <c r="AU97" s="25" t="s">
        <v>82</v>
      </c>
      <c r="AY97" s="25" t="s">
        <v>139</v>
      </c>
      <c r="BE97" s="216">
        <f>IF(N97="základní",J97,0)</f>
        <v>0</v>
      </c>
      <c r="BF97" s="216">
        <f>IF(N97="snížená",J97,0)</f>
        <v>0</v>
      </c>
      <c r="BG97" s="216">
        <f>IF(N97="zákl. přenesená",J97,0)</f>
        <v>0</v>
      </c>
      <c r="BH97" s="216">
        <f>IF(N97="sníž. přenesená",J97,0)</f>
        <v>0</v>
      </c>
      <c r="BI97" s="216">
        <f>IF(N97="nulová",J97,0)</f>
        <v>0</v>
      </c>
      <c r="BJ97" s="25" t="s">
        <v>80</v>
      </c>
      <c r="BK97" s="216">
        <f>ROUND(I97*H97,2)</f>
        <v>0</v>
      </c>
      <c r="BL97" s="25" t="s">
        <v>147</v>
      </c>
      <c r="BM97" s="25" t="s">
        <v>451</v>
      </c>
    </row>
    <row r="98" spans="2:65" s="1" customFormat="1" ht="54">
      <c r="B98" s="42"/>
      <c r="C98" s="64"/>
      <c r="D98" s="231" t="s">
        <v>164</v>
      </c>
      <c r="E98" s="64"/>
      <c r="F98" s="266" t="s">
        <v>174</v>
      </c>
      <c r="G98" s="64"/>
      <c r="H98" s="64"/>
      <c r="I98" s="173"/>
      <c r="J98" s="64"/>
      <c r="K98" s="64"/>
      <c r="L98" s="62"/>
      <c r="M98" s="267"/>
      <c r="N98" s="43"/>
      <c r="O98" s="43"/>
      <c r="P98" s="43"/>
      <c r="Q98" s="43"/>
      <c r="R98" s="43"/>
      <c r="S98" s="43"/>
      <c r="T98" s="79"/>
      <c r="AT98" s="25" t="s">
        <v>164</v>
      </c>
      <c r="AU98" s="25" t="s">
        <v>82</v>
      </c>
    </row>
    <row r="99" spans="2:65" s="13" customFormat="1">
      <c r="B99" s="229"/>
      <c r="C99" s="230"/>
      <c r="D99" s="231" t="s">
        <v>149</v>
      </c>
      <c r="E99" s="232" t="s">
        <v>23</v>
      </c>
      <c r="F99" s="233" t="s">
        <v>452</v>
      </c>
      <c r="G99" s="230"/>
      <c r="H99" s="234" t="s">
        <v>23</v>
      </c>
      <c r="I99" s="235"/>
      <c r="J99" s="230"/>
      <c r="K99" s="230"/>
      <c r="L99" s="236"/>
      <c r="M99" s="237"/>
      <c r="N99" s="238"/>
      <c r="O99" s="238"/>
      <c r="P99" s="238"/>
      <c r="Q99" s="238"/>
      <c r="R99" s="238"/>
      <c r="S99" s="238"/>
      <c r="T99" s="239"/>
      <c r="AT99" s="240" t="s">
        <v>149</v>
      </c>
      <c r="AU99" s="240" t="s">
        <v>82</v>
      </c>
      <c r="AV99" s="13" t="s">
        <v>80</v>
      </c>
      <c r="AW99" s="13" t="s">
        <v>37</v>
      </c>
      <c r="AX99" s="13" t="s">
        <v>74</v>
      </c>
      <c r="AY99" s="240" t="s">
        <v>139</v>
      </c>
    </row>
    <row r="100" spans="2:65" s="12" customFormat="1">
      <c r="B100" s="217"/>
      <c r="C100" s="218"/>
      <c r="D100" s="231" t="s">
        <v>149</v>
      </c>
      <c r="E100" s="241" t="s">
        <v>23</v>
      </c>
      <c r="F100" s="242" t="s">
        <v>453</v>
      </c>
      <c r="G100" s="218"/>
      <c r="H100" s="243">
        <v>20.65</v>
      </c>
      <c r="I100" s="223"/>
      <c r="J100" s="218"/>
      <c r="K100" s="218"/>
      <c r="L100" s="224"/>
      <c r="M100" s="225"/>
      <c r="N100" s="226"/>
      <c r="O100" s="226"/>
      <c r="P100" s="226"/>
      <c r="Q100" s="226"/>
      <c r="R100" s="226"/>
      <c r="S100" s="226"/>
      <c r="T100" s="227"/>
      <c r="AT100" s="228" t="s">
        <v>149</v>
      </c>
      <c r="AU100" s="228" t="s">
        <v>82</v>
      </c>
      <c r="AV100" s="12" t="s">
        <v>82</v>
      </c>
      <c r="AW100" s="12" t="s">
        <v>37</v>
      </c>
      <c r="AX100" s="12" t="s">
        <v>74</v>
      </c>
      <c r="AY100" s="228" t="s">
        <v>139</v>
      </c>
    </row>
    <row r="101" spans="2:65" s="12" customFormat="1">
      <c r="B101" s="217"/>
      <c r="C101" s="218"/>
      <c r="D101" s="231" t="s">
        <v>149</v>
      </c>
      <c r="E101" s="241" t="s">
        <v>23</v>
      </c>
      <c r="F101" s="242" t="s">
        <v>454</v>
      </c>
      <c r="G101" s="218"/>
      <c r="H101" s="243">
        <v>61.2</v>
      </c>
      <c r="I101" s="223"/>
      <c r="J101" s="218"/>
      <c r="K101" s="218"/>
      <c r="L101" s="224"/>
      <c r="M101" s="225"/>
      <c r="N101" s="226"/>
      <c r="O101" s="226"/>
      <c r="P101" s="226"/>
      <c r="Q101" s="226"/>
      <c r="R101" s="226"/>
      <c r="S101" s="226"/>
      <c r="T101" s="227"/>
      <c r="AT101" s="228" t="s">
        <v>149</v>
      </c>
      <c r="AU101" s="228" t="s">
        <v>82</v>
      </c>
      <c r="AV101" s="12" t="s">
        <v>82</v>
      </c>
      <c r="AW101" s="12" t="s">
        <v>37</v>
      </c>
      <c r="AX101" s="12" t="s">
        <v>74</v>
      </c>
      <c r="AY101" s="228" t="s">
        <v>139</v>
      </c>
    </row>
    <row r="102" spans="2:65" s="12" customFormat="1">
      <c r="B102" s="217"/>
      <c r="C102" s="218"/>
      <c r="D102" s="231" t="s">
        <v>149</v>
      </c>
      <c r="E102" s="241" t="s">
        <v>23</v>
      </c>
      <c r="F102" s="242" t="s">
        <v>455</v>
      </c>
      <c r="G102" s="218"/>
      <c r="H102" s="243">
        <v>20</v>
      </c>
      <c r="I102" s="223"/>
      <c r="J102" s="218"/>
      <c r="K102" s="218"/>
      <c r="L102" s="224"/>
      <c r="M102" s="225"/>
      <c r="N102" s="226"/>
      <c r="O102" s="226"/>
      <c r="P102" s="226"/>
      <c r="Q102" s="226"/>
      <c r="R102" s="226"/>
      <c r="S102" s="226"/>
      <c r="T102" s="227"/>
      <c r="AT102" s="228" t="s">
        <v>149</v>
      </c>
      <c r="AU102" s="228" t="s">
        <v>82</v>
      </c>
      <c r="AV102" s="12" t="s">
        <v>82</v>
      </c>
      <c r="AW102" s="12" t="s">
        <v>37</v>
      </c>
      <c r="AX102" s="12" t="s">
        <v>74</v>
      </c>
      <c r="AY102" s="228" t="s">
        <v>139</v>
      </c>
    </row>
    <row r="103" spans="2:65" s="14" customFormat="1">
      <c r="B103" s="244"/>
      <c r="C103" s="245"/>
      <c r="D103" s="219" t="s">
        <v>149</v>
      </c>
      <c r="E103" s="268" t="s">
        <v>23</v>
      </c>
      <c r="F103" s="269" t="s">
        <v>157</v>
      </c>
      <c r="G103" s="245"/>
      <c r="H103" s="270">
        <v>101.85</v>
      </c>
      <c r="I103" s="249"/>
      <c r="J103" s="245"/>
      <c r="K103" s="245"/>
      <c r="L103" s="250"/>
      <c r="M103" s="251"/>
      <c r="N103" s="252"/>
      <c r="O103" s="252"/>
      <c r="P103" s="252"/>
      <c r="Q103" s="252"/>
      <c r="R103" s="252"/>
      <c r="S103" s="252"/>
      <c r="T103" s="253"/>
      <c r="AT103" s="254" t="s">
        <v>149</v>
      </c>
      <c r="AU103" s="254" t="s">
        <v>82</v>
      </c>
      <c r="AV103" s="14" t="s">
        <v>158</v>
      </c>
      <c r="AW103" s="14" t="s">
        <v>37</v>
      </c>
      <c r="AX103" s="14" t="s">
        <v>80</v>
      </c>
      <c r="AY103" s="254" t="s">
        <v>139</v>
      </c>
    </row>
    <row r="104" spans="2:65" s="1" customFormat="1" ht="22.5" customHeight="1">
      <c r="B104" s="42"/>
      <c r="C104" s="205" t="s">
        <v>82</v>
      </c>
      <c r="D104" s="205" t="s">
        <v>142</v>
      </c>
      <c r="E104" s="206" t="s">
        <v>179</v>
      </c>
      <c r="F104" s="207" t="s">
        <v>180</v>
      </c>
      <c r="G104" s="208" t="s">
        <v>181</v>
      </c>
      <c r="H104" s="209">
        <v>21.6</v>
      </c>
      <c r="I104" s="210"/>
      <c r="J104" s="211">
        <f>ROUND(I104*H104,2)</f>
        <v>0</v>
      </c>
      <c r="K104" s="207" t="s">
        <v>146</v>
      </c>
      <c r="L104" s="62"/>
      <c r="M104" s="212" t="s">
        <v>23</v>
      </c>
      <c r="N104" s="213" t="s">
        <v>45</v>
      </c>
      <c r="O104" s="43"/>
      <c r="P104" s="214">
        <f>O104*H104</f>
        <v>0</v>
      </c>
      <c r="Q104" s="214">
        <v>1.5E-3</v>
      </c>
      <c r="R104" s="214">
        <f>Q104*H104</f>
        <v>3.2400000000000005E-2</v>
      </c>
      <c r="S104" s="214">
        <v>0</v>
      </c>
      <c r="T104" s="215">
        <f>S104*H104</f>
        <v>0</v>
      </c>
      <c r="AR104" s="25" t="s">
        <v>147</v>
      </c>
      <c r="AT104" s="25" t="s">
        <v>142</v>
      </c>
      <c r="AU104" s="25" t="s">
        <v>82</v>
      </c>
      <c r="AY104" s="25" t="s">
        <v>139</v>
      </c>
      <c r="BE104" s="216">
        <f>IF(N104="základní",J104,0)</f>
        <v>0</v>
      </c>
      <c r="BF104" s="216">
        <f>IF(N104="snížená",J104,0)</f>
        <v>0</v>
      </c>
      <c r="BG104" s="216">
        <f>IF(N104="zákl. přenesená",J104,0)</f>
        <v>0</v>
      </c>
      <c r="BH104" s="216">
        <f>IF(N104="sníž. přenesená",J104,0)</f>
        <v>0</v>
      </c>
      <c r="BI104" s="216">
        <f>IF(N104="nulová",J104,0)</f>
        <v>0</v>
      </c>
      <c r="BJ104" s="25" t="s">
        <v>80</v>
      </c>
      <c r="BK104" s="216">
        <f>ROUND(I104*H104,2)</f>
        <v>0</v>
      </c>
      <c r="BL104" s="25" t="s">
        <v>147</v>
      </c>
      <c r="BM104" s="25" t="s">
        <v>456</v>
      </c>
    </row>
    <row r="105" spans="2:65" s="1" customFormat="1" ht="54">
      <c r="B105" s="42"/>
      <c r="C105" s="64"/>
      <c r="D105" s="231" t="s">
        <v>164</v>
      </c>
      <c r="E105" s="64"/>
      <c r="F105" s="266" t="s">
        <v>183</v>
      </c>
      <c r="G105" s="64"/>
      <c r="H105" s="64"/>
      <c r="I105" s="173"/>
      <c r="J105" s="64"/>
      <c r="K105" s="64"/>
      <c r="L105" s="62"/>
      <c r="M105" s="267"/>
      <c r="N105" s="43"/>
      <c r="O105" s="43"/>
      <c r="P105" s="43"/>
      <c r="Q105" s="43"/>
      <c r="R105" s="43"/>
      <c r="S105" s="43"/>
      <c r="T105" s="79"/>
      <c r="AT105" s="25" t="s">
        <v>164</v>
      </c>
      <c r="AU105" s="25" t="s">
        <v>82</v>
      </c>
    </row>
    <row r="106" spans="2:65" s="12" customFormat="1">
      <c r="B106" s="217"/>
      <c r="C106" s="218"/>
      <c r="D106" s="219" t="s">
        <v>149</v>
      </c>
      <c r="E106" s="220" t="s">
        <v>23</v>
      </c>
      <c r="F106" s="221" t="s">
        <v>457</v>
      </c>
      <c r="G106" s="218"/>
      <c r="H106" s="222">
        <v>21.6</v>
      </c>
      <c r="I106" s="223"/>
      <c r="J106" s="218"/>
      <c r="K106" s="218"/>
      <c r="L106" s="224"/>
      <c r="M106" s="225"/>
      <c r="N106" s="226"/>
      <c r="O106" s="226"/>
      <c r="P106" s="226"/>
      <c r="Q106" s="226"/>
      <c r="R106" s="226"/>
      <c r="S106" s="226"/>
      <c r="T106" s="227"/>
      <c r="AT106" s="228" t="s">
        <v>149</v>
      </c>
      <c r="AU106" s="228" t="s">
        <v>82</v>
      </c>
      <c r="AV106" s="12" t="s">
        <v>82</v>
      </c>
      <c r="AW106" s="12" t="s">
        <v>37</v>
      </c>
      <c r="AX106" s="12" t="s">
        <v>80</v>
      </c>
      <c r="AY106" s="228" t="s">
        <v>139</v>
      </c>
    </row>
    <row r="107" spans="2:65" s="1" customFormat="1" ht="31.5" customHeight="1">
      <c r="B107" s="42"/>
      <c r="C107" s="205" t="s">
        <v>158</v>
      </c>
      <c r="D107" s="205" t="s">
        <v>142</v>
      </c>
      <c r="E107" s="206" t="s">
        <v>185</v>
      </c>
      <c r="F107" s="207" t="s">
        <v>186</v>
      </c>
      <c r="G107" s="208" t="s">
        <v>145</v>
      </c>
      <c r="H107" s="209">
        <v>39.122999999999998</v>
      </c>
      <c r="I107" s="210"/>
      <c r="J107" s="211">
        <f>ROUND(I107*H107,2)</f>
        <v>0</v>
      </c>
      <c r="K107" s="207" t="s">
        <v>146</v>
      </c>
      <c r="L107" s="62"/>
      <c r="M107" s="212" t="s">
        <v>23</v>
      </c>
      <c r="N107" s="213" t="s">
        <v>45</v>
      </c>
      <c r="O107" s="43"/>
      <c r="P107" s="214">
        <f>O107*H107</f>
        <v>0</v>
      </c>
      <c r="Q107" s="214">
        <v>1.2E-4</v>
      </c>
      <c r="R107" s="214">
        <f>Q107*H107</f>
        <v>4.6947600000000001E-3</v>
      </c>
      <c r="S107" s="214">
        <v>0</v>
      </c>
      <c r="T107" s="215">
        <f>S107*H107</f>
        <v>0</v>
      </c>
      <c r="AR107" s="25" t="s">
        <v>147</v>
      </c>
      <c r="AT107" s="25" t="s">
        <v>142</v>
      </c>
      <c r="AU107" s="25" t="s">
        <v>82</v>
      </c>
      <c r="AY107" s="25" t="s">
        <v>139</v>
      </c>
      <c r="BE107" s="216">
        <f>IF(N107="základní",J107,0)</f>
        <v>0</v>
      </c>
      <c r="BF107" s="216">
        <f>IF(N107="snížená",J107,0)</f>
        <v>0</v>
      </c>
      <c r="BG107" s="216">
        <f>IF(N107="zákl. přenesená",J107,0)</f>
        <v>0</v>
      </c>
      <c r="BH107" s="216">
        <f>IF(N107="sníž. přenesená",J107,0)</f>
        <v>0</v>
      </c>
      <c r="BI107" s="216">
        <f>IF(N107="nulová",J107,0)</f>
        <v>0</v>
      </c>
      <c r="BJ107" s="25" t="s">
        <v>80</v>
      </c>
      <c r="BK107" s="216">
        <f>ROUND(I107*H107,2)</f>
        <v>0</v>
      </c>
      <c r="BL107" s="25" t="s">
        <v>147</v>
      </c>
      <c r="BM107" s="25" t="s">
        <v>458</v>
      </c>
    </row>
    <row r="108" spans="2:65" s="1" customFormat="1" ht="40.5">
      <c r="B108" s="42"/>
      <c r="C108" s="64"/>
      <c r="D108" s="231" t="s">
        <v>164</v>
      </c>
      <c r="E108" s="64"/>
      <c r="F108" s="266" t="s">
        <v>188</v>
      </c>
      <c r="G108" s="64"/>
      <c r="H108" s="64"/>
      <c r="I108" s="173"/>
      <c r="J108" s="64"/>
      <c r="K108" s="64"/>
      <c r="L108" s="62"/>
      <c r="M108" s="267"/>
      <c r="N108" s="43"/>
      <c r="O108" s="43"/>
      <c r="P108" s="43"/>
      <c r="Q108" s="43"/>
      <c r="R108" s="43"/>
      <c r="S108" s="43"/>
      <c r="T108" s="79"/>
      <c r="AT108" s="25" t="s">
        <v>164</v>
      </c>
      <c r="AU108" s="25" t="s">
        <v>82</v>
      </c>
    </row>
    <row r="109" spans="2:65" s="12" customFormat="1">
      <c r="B109" s="217"/>
      <c r="C109" s="218"/>
      <c r="D109" s="231" t="s">
        <v>149</v>
      </c>
      <c r="E109" s="241" t="s">
        <v>23</v>
      </c>
      <c r="F109" s="242" t="s">
        <v>459</v>
      </c>
      <c r="G109" s="218"/>
      <c r="H109" s="243">
        <v>9.1229999999999993</v>
      </c>
      <c r="I109" s="223"/>
      <c r="J109" s="218"/>
      <c r="K109" s="218"/>
      <c r="L109" s="224"/>
      <c r="M109" s="225"/>
      <c r="N109" s="226"/>
      <c r="O109" s="226"/>
      <c r="P109" s="226"/>
      <c r="Q109" s="226"/>
      <c r="R109" s="226"/>
      <c r="S109" s="226"/>
      <c r="T109" s="227"/>
      <c r="AT109" s="228" t="s">
        <v>149</v>
      </c>
      <c r="AU109" s="228" t="s">
        <v>82</v>
      </c>
      <c r="AV109" s="12" t="s">
        <v>82</v>
      </c>
      <c r="AW109" s="12" t="s">
        <v>37</v>
      </c>
      <c r="AX109" s="12" t="s">
        <v>74</v>
      </c>
      <c r="AY109" s="228" t="s">
        <v>139</v>
      </c>
    </row>
    <row r="110" spans="2:65" s="12" customFormat="1">
      <c r="B110" s="217"/>
      <c r="C110" s="218"/>
      <c r="D110" s="231" t="s">
        <v>149</v>
      </c>
      <c r="E110" s="241" t="s">
        <v>23</v>
      </c>
      <c r="F110" s="242" t="s">
        <v>460</v>
      </c>
      <c r="G110" s="218"/>
      <c r="H110" s="243">
        <v>10</v>
      </c>
      <c r="I110" s="223"/>
      <c r="J110" s="218"/>
      <c r="K110" s="218"/>
      <c r="L110" s="224"/>
      <c r="M110" s="225"/>
      <c r="N110" s="226"/>
      <c r="O110" s="226"/>
      <c r="P110" s="226"/>
      <c r="Q110" s="226"/>
      <c r="R110" s="226"/>
      <c r="S110" s="226"/>
      <c r="T110" s="227"/>
      <c r="AT110" s="228" t="s">
        <v>149</v>
      </c>
      <c r="AU110" s="228" t="s">
        <v>82</v>
      </c>
      <c r="AV110" s="12" t="s">
        <v>82</v>
      </c>
      <c r="AW110" s="12" t="s">
        <v>37</v>
      </c>
      <c r="AX110" s="12" t="s">
        <v>74</v>
      </c>
      <c r="AY110" s="228" t="s">
        <v>139</v>
      </c>
    </row>
    <row r="111" spans="2:65" s="12" customFormat="1">
      <c r="B111" s="217"/>
      <c r="C111" s="218"/>
      <c r="D111" s="231" t="s">
        <v>149</v>
      </c>
      <c r="E111" s="241" t="s">
        <v>23</v>
      </c>
      <c r="F111" s="242" t="s">
        <v>461</v>
      </c>
      <c r="G111" s="218"/>
      <c r="H111" s="243">
        <v>20</v>
      </c>
      <c r="I111" s="223"/>
      <c r="J111" s="218"/>
      <c r="K111" s="218"/>
      <c r="L111" s="224"/>
      <c r="M111" s="225"/>
      <c r="N111" s="226"/>
      <c r="O111" s="226"/>
      <c r="P111" s="226"/>
      <c r="Q111" s="226"/>
      <c r="R111" s="226"/>
      <c r="S111" s="226"/>
      <c r="T111" s="227"/>
      <c r="AT111" s="228" t="s">
        <v>149</v>
      </c>
      <c r="AU111" s="228" t="s">
        <v>82</v>
      </c>
      <c r="AV111" s="12" t="s">
        <v>82</v>
      </c>
      <c r="AW111" s="12" t="s">
        <v>37</v>
      </c>
      <c r="AX111" s="12" t="s">
        <v>74</v>
      </c>
      <c r="AY111" s="228" t="s">
        <v>139</v>
      </c>
    </row>
    <row r="112" spans="2:65" s="14" customFormat="1">
      <c r="B112" s="244"/>
      <c r="C112" s="245"/>
      <c r="D112" s="219" t="s">
        <v>149</v>
      </c>
      <c r="E112" s="268" t="s">
        <v>23</v>
      </c>
      <c r="F112" s="269" t="s">
        <v>157</v>
      </c>
      <c r="G112" s="245"/>
      <c r="H112" s="270">
        <v>39.122999999999998</v>
      </c>
      <c r="I112" s="249"/>
      <c r="J112" s="245"/>
      <c r="K112" s="245"/>
      <c r="L112" s="250"/>
      <c r="M112" s="251"/>
      <c r="N112" s="252"/>
      <c r="O112" s="252"/>
      <c r="P112" s="252"/>
      <c r="Q112" s="252"/>
      <c r="R112" s="252"/>
      <c r="S112" s="252"/>
      <c r="T112" s="253"/>
      <c r="AT112" s="254" t="s">
        <v>149</v>
      </c>
      <c r="AU112" s="254" t="s">
        <v>82</v>
      </c>
      <c r="AV112" s="14" t="s">
        <v>158</v>
      </c>
      <c r="AW112" s="14" t="s">
        <v>37</v>
      </c>
      <c r="AX112" s="14" t="s">
        <v>80</v>
      </c>
      <c r="AY112" s="254" t="s">
        <v>139</v>
      </c>
    </row>
    <row r="113" spans="2:65" s="1" customFormat="1" ht="31.5" customHeight="1">
      <c r="B113" s="42"/>
      <c r="C113" s="205" t="s">
        <v>147</v>
      </c>
      <c r="D113" s="205" t="s">
        <v>142</v>
      </c>
      <c r="E113" s="206" t="s">
        <v>193</v>
      </c>
      <c r="F113" s="207" t="s">
        <v>194</v>
      </c>
      <c r="G113" s="208" t="s">
        <v>195</v>
      </c>
      <c r="H113" s="209">
        <v>2.3E-2</v>
      </c>
      <c r="I113" s="210"/>
      <c r="J113" s="211">
        <f>ROUND(I113*H113,2)</f>
        <v>0</v>
      </c>
      <c r="K113" s="207" t="s">
        <v>146</v>
      </c>
      <c r="L113" s="62"/>
      <c r="M113" s="212" t="s">
        <v>23</v>
      </c>
      <c r="N113" s="213" t="s">
        <v>45</v>
      </c>
      <c r="O113" s="43"/>
      <c r="P113" s="214">
        <f>O113*H113</f>
        <v>0</v>
      </c>
      <c r="Q113" s="214">
        <v>2.2563399999999998</v>
      </c>
      <c r="R113" s="214">
        <f>Q113*H113</f>
        <v>5.1895819999999995E-2</v>
      </c>
      <c r="S113" s="214">
        <v>0</v>
      </c>
      <c r="T113" s="215">
        <f>S113*H113</f>
        <v>0</v>
      </c>
      <c r="AR113" s="25" t="s">
        <v>147</v>
      </c>
      <c r="AT113" s="25" t="s">
        <v>142</v>
      </c>
      <c r="AU113" s="25" t="s">
        <v>82</v>
      </c>
      <c r="AY113" s="25" t="s">
        <v>139</v>
      </c>
      <c r="BE113" s="216">
        <f>IF(N113="základní",J113,0)</f>
        <v>0</v>
      </c>
      <c r="BF113" s="216">
        <f>IF(N113="snížená",J113,0)</f>
        <v>0</v>
      </c>
      <c r="BG113" s="216">
        <f>IF(N113="zákl. přenesená",J113,0)</f>
        <v>0</v>
      </c>
      <c r="BH113" s="216">
        <f>IF(N113="sníž. přenesená",J113,0)</f>
        <v>0</v>
      </c>
      <c r="BI113" s="216">
        <f>IF(N113="nulová",J113,0)</f>
        <v>0</v>
      </c>
      <c r="BJ113" s="25" t="s">
        <v>80</v>
      </c>
      <c r="BK113" s="216">
        <f>ROUND(I113*H113,2)</f>
        <v>0</v>
      </c>
      <c r="BL113" s="25" t="s">
        <v>147</v>
      </c>
      <c r="BM113" s="25" t="s">
        <v>462</v>
      </c>
    </row>
    <row r="114" spans="2:65" s="12" customFormat="1">
      <c r="B114" s="217"/>
      <c r="C114" s="218"/>
      <c r="D114" s="231" t="s">
        <v>149</v>
      </c>
      <c r="E114" s="241" t="s">
        <v>23</v>
      </c>
      <c r="F114" s="242" t="s">
        <v>463</v>
      </c>
      <c r="G114" s="218"/>
      <c r="H114" s="243">
        <v>2.3E-2</v>
      </c>
      <c r="I114" s="223"/>
      <c r="J114" s="218"/>
      <c r="K114" s="218"/>
      <c r="L114" s="224"/>
      <c r="M114" s="225"/>
      <c r="N114" s="226"/>
      <c r="O114" s="226"/>
      <c r="P114" s="226"/>
      <c r="Q114" s="226"/>
      <c r="R114" s="226"/>
      <c r="S114" s="226"/>
      <c r="T114" s="227"/>
      <c r="AT114" s="228" t="s">
        <v>149</v>
      </c>
      <c r="AU114" s="228" t="s">
        <v>82</v>
      </c>
      <c r="AV114" s="12" t="s">
        <v>82</v>
      </c>
      <c r="AW114" s="12" t="s">
        <v>37</v>
      </c>
      <c r="AX114" s="12" t="s">
        <v>80</v>
      </c>
      <c r="AY114" s="228" t="s">
        <v>139</v>
      </c>
    </row>
    <row r="115" spans="2:65" s="11" customFormat="1" ht="29.85" customHeight="1">
      <c r="B115" s="188"/>
      <c r="C115" s="189"/>
      <c r="D115" s="202" t="s">
        <v>73</v>
      </c>
      <c r="E115" s="203" t="s">
        <v>198</v>
      </c>
      <c r="F115" s="203" t="s">
        <v>199</v>
      </c>
      <c r="G115" s="189"/>
      <c r="H115" s="189"/>
      <c r="I115" s="192"/>
      <c r="J115" s="204">
        <f>BK115</f>
        <v>0</v>
      </c>
      <c r="K115" s="189"/>
      <c r="L115" s="194"/>
      <c r="M115" s="195"/>
      <c r="N115" s="196"/>
      <c r="O115" s="196"/>
      <c r="P115" s="197">
        <f>SUM(P116:P146)</f>
        <v>0</v>
      </c>
      <c r="Q115" s="196"/>
      <c r="R115" s="197">
        <f>SUM(R116:R146)</f>
        <v>4.7889999999999999E-3</v>
      </c>
      <c r="S115" s="196"/>
      <c r="T115" s="198">
        <f>SUM(T116:T146)</f>
        <v>1.4879640000000001</v>
      </c>
      <c r="AR115" s="199" t="s">
        <v>80</v>
      </c>
      <c r="AT115" s="200" t="s">
        <v>73</v>
      </c>
      <c r="AU115" s="200" t="s">
        <v>80</v>
      </c>
      <c r="AY115" s="199" t="s">
        <v>139</v>
      </c>
      <c r="BK115" s="201">
        <f>SUM(BK116:BK146)</f>
        <v>0</v>
      </c>
    </row>
    <row r="116" spans="2:65" s="1" customFormat="1" ht="31.5" customHeight="1">
      <c r="B116" s="42"/>
      <c r="C116" s="205" t="s">
        <v>178</v>
      </c>
      <c r="D116" s="205" t="s">
        <v>142</v>
      </c>
      <c r="E116" s="206" t="s">
        <v>464</v>
      </c>
      <c r="F116" s="207" t="s">
        <v>465</v>
      </c>
      <c r="G116" s="208" t="s">
        <v>145</v>
      </c>
      <c r="H116" s="209">
        <v>5.5</v>
      </c>
      <c r="I116" s="210"/>
      <c r="J116" s="211">
        <f>ROUND(I116*H116,2)</f>
        <v>0</v>
      </c>
      <c r="K116" s="207" t="s">
        <v>146</v>
      </c>
      <c r="L116" s="62"/>
      <c r="M116" s="212" t="s">
        <v>23</v>
      </c>
      <c r="N116" s="213" t="s">
        <v>45</v>
      </c>
      <c r="O116" s="43"/>
      <c r="P116" s="214">
        <f>O116*H116</f>
        <v>0</v>
      </c>
      <c r="Q116" s="214">
        <v>1.2999999999999999E-4</v>
      </c>
      <c r="R116" s="214">
        <f>Q116*H116</f>
        <v>7.1499999999999992E-4</v>
      </c>
      <c r="S116" s="214">
        <v>0</v>
      </c>
      <c r="T116" s="215">
        <f>S116*H116</f>
        <v>0</v>
      </c>
      <c r="AR116" s="25" t="s">
        <v>147</v>
      </c>
      <c r="AT116" s="25" t="s">
        <v>142</v>
      </c>
      <c r="AU116" s="25" t="s">
        <v>82</v>
      </c>
      <c r="AY116" s="25" t="s">
        <v>139</v>
      </c>
      <c r="BE116" s="216">
        <f>IF(N116="základní",J116,0)</f>
        <v>0</v>
      </c>
      <c r="BF116" s="216">
        <f>IF(N116="snížená",J116,0)</f>
        <v>0</v>
      </c>
      <c r="BG116" s="216">
        <f>IF(N116="zákl. přenesená",J116,0)</f>
        <v>0</v>
      </c>
      <c r="BH116" s="216">
        <f>IF(N116="sníž. přenesená",J116,0)</f>
        <v>0</v>
      </c>
      <c r="BI116" s="216">
        <f>IF(N116="nulová",J116,0)</f>
        <v>0</v>
      </c>
      <c r="BJ116" s="25" t="s">
        <v>80</v>
      </c>
      <c r="BK116" s="216">
        <f>ROUND(I116*H116,2)</f>
        <v>0</v>
      </c>
      <c r="BL116" s="25" t="s">
        <v>147</v>
      </c>
      <c r="BM116" s="25" t="s">
        <v>466</v>
      </c>
    </row>
    <row r="117" spans="2:65" s="1" customFormat="1" ht="54">
      <c r="B117" s="42"/>
      <c r="C117" s="64"/>
      <c r="D117" s="231" t="s">
        <v>164</v>
      </c>
      <c r="E117" s="64"/>
      <c r="F117" s="266" t="s">
        <v>204</v>
      </c>
      <c r="G117" s="64"/>
      <c r="H117" s="64"/>
      <c r="I117" s="173"/>
      <c r="J117" s="64"/>
      <c r="K117" s="64"/>
      <c r="L117" s="62"/>
      <c r="M117" s="267"/>
      <c r="N117" s="43"/>
      <c r="O117" s="43"/>
      <c r="P117" s="43"/>
      <c r="Q117" s="43"/>
      <c r="R117" s="43"/>
      <c r="S117" s="43"/>
      <c r="T117" s="79"/>
      <c r="AT117" s="25" t="s">
        <v>164</v>
      </c>
      <c r="AU117" s="25" t="s">
        <v>82</v>
      </c>
    </row>
    <row r="118" spans="2:65" s="12" customFormat="1">
      <c r="B118" s="217"/>
      <c r="C118" s="218"/>
      <c r="D118" s="219" t="s">
        <v>149</v>
      </c>
      <c r="E118" s="220" t="s">
        <v>23</v>
      </c>
      <c r="F118" s="221" t="s">
        <v>467</v>
      </c>
      <c r="G118" s="218"/>
      <c r="H118" s="222">
        <v>5.5</v>
      </c>
      <c r="I118" s="223"/>
      <c r="J118" s="218"/>
      <c r="K118" s="218"/>
      <c r="L118" s="224"/>
      <c r="M118" s="225"/>
      <c r="N118" s="226"/>
      <c r="O118" s="226"/>
      <c r="P118" s="226"/>
      <c r="Q118" s="226"/>
      <c r="R118" s="226"/>
      <c r="S118" s="226"/>
      <c r="T118" s="227"/>
      <c r="AT118" s="228" t="s">
        <v>149</v>
      </c>
      <c r="AU118" s="228" t="s">
        <v>82</v>
      </c>
      <c r="AV118" s="12" t="s">
        <v>82</v>
      </c>
      <c r="AW118" s="12" t="s">
        <v>37</v>
      </c>
      <c r="AX118" s="12" t="s">
        <v>80</v>
      </c>
      <c r="AY118" s="228" t="s">
        <v>139</v>
      </c>
    </row>
    <row r="119" spans="2:65" s="1" customFormat="1" ht="31.5" customHeight="1">
      <c r="B119" s="42"/>
      <c r="C119" s="205" t="s">
        <v>140</v>
      </c>
      <c r="D119" s="205" t="s">
        <v>142</v>
      </c>
      <c r="E119" s="206" t="s">
        <v>205</v>
      </c>
      <c r="F119" s="207" t="s">
        <v>468</v>
      </c>
      <c r="G119" s="208" t="s">
        <v>207</v>
      </c>
      <c r="H119" s="209">
        <v>1</v>
      </c>
      <c r="I119" s="210"/>
      <c r="J119" s="211">
        <f>ROUND(I119*H119,2)</f>
        <v>0</v>
      </c>
      <c r="K119" s="207" t="s">
        <v>23</v>
      </c>
      <c r="L119" s="62"/>
      <c r="M119" s="212" t="s">
        <v>23</v>
      </c>
      <c r="N119" s="213" t="s">
        <v>45</v>
      </c>
      <c r="O119" s="43"/>
      <c r="P119" s="214">
        <f>O119*H119</f>
        <v>0</v>
      </c>
      <c r="Q119" s="214">
        <v>0</v>
      </c>
      <c r="R119" s="214">
        <f>Q119*H119</f>
        <v>0</v>
      </c>
      <c r="S119" s="214">
        <v>0</v>
      </c>
      <c r="T119" s="215">
        <f>S119*H119</f>
        <v>0</v>
      </c>
      <c r="AR119" s="25" t="s">
        <v>147</v>
      </c>
      <c r="AT119" s="25" t="s">
        <v>142</v>
      </c>
      <c r="AU119" s="25" t="s">
        <v>82</v>
      </c>
      <c r="AY119" s="25" t="s">
        <v>139</v>
      </c>
      <c r="BE119" s="216">
        <f>IF(N119="základní",J119,0)</f>
        <v>0</v>
      </c>
      <c r="BF119" s="216">
        <f>IF(N119="snížená",J119,0)</f>
        <v>0</v>
      </c>
      <c r="BG119" s="216">
        <f>IF(N119="zákl. přenesená",J119,0)</f>
        <v>0</v>
      </c>
      <c r="BH119" s="216">
        <f>IF(N119="sníž. přenesená",J119,0)</f>
        <v>0</v>
      </c>
      <c r="BI119" s="216">
        <f>IF(N119="nulová",J119,0)</f>
        <v>0</v>
      </c>
      <c r="BJ119" s="25" t="s">
        <v>80</v>
      </c>
      <c r="BK119" s="216">
        <f>ROUND(I119*H119,2)</f>
        <v>0</v>
      </c>
      <c r="BL119" s="25" t="s">
        <v>147</v>
      </c>
      <c r="BM119" s="25" t="s">
        <v>469</v>
      </c>
    </row>
    <row r="120" spans="2:65" s="1" customFormat="1" ht="27">
      <c r="B120" s="42"/>
      <c r="C120" s="64"/>
      <c r="D120" s="219" t="s">
        <v>213</v>
      </c>
      <c r="E120" s="64"/>
      <c r="F120" s="271" t="s">
        <v>470</v>
      </c>
      <c r="G120" s="64"/>
      <c r="H120" s="64"/>
      <c r="I120" s="173"/>
      <c r="J120" s="64"/>
      <c r="K120" s="64"/>
      <c r="L120" s="62"/>
      <c r="M120" s="267"/>
      <c r="N120" s="43"/>
      <c r="O120" s="43"/>
      <c r="P120" s="43"/>
      <c r="Q120" s="43"/>
      <c r="R120" s="43"/>
      <c r="S120" s="43"/>
      <c r="T120" s="79"/>
      <c r="AT120" s="25" t="s">
        <v>213</v>
      </c>
      <c r="AU120" s="25" t="s">
        <v>82</v>
      </c>
    </row>
    <row r="121" spans="2:65" s="1" customFormat="1" ht="31.5" customHeight="1">
      <c r="B121" s="42"/>
      <c r="C121" s="205" t="s">
        <v>192</v>
      </c>
      <c r="D121" s="205" t="s">
        <v>142</v>
      </c>
      <c r="E121" s="206" t="s">
        <v>210</v>
      </c>
      <c r="F121" s="207" t="s">
        <v>471</v>
      </c>
      <c r="G121" s="208" t="s">
        <v>324</v>
      </c>
      <c r="H121" s="209">
        <v>2</v>
      </c>
      <c r="I121" s="210"/>
      <c r="J121" s="211">
        <f>ROUND(I121*H121,2)</f>
        <v>0</v>
      </c>
      <c r="K121" s="207" t="s">
        <v>23</v>
      </c>
      <c r="L121" s="62"/>
      <c r="M121" s="212" t="s">
        <v>23</v>
      </c>
      <c r="N121" s="213" t="s">
        <v>45</v>
      </c>
      <c r="O121" s="43"/>
      <c r="P121" s="214">
        <f>O121*H121</f>
        <v>0</v>
      </c>
      <c r="Q121" s="214">
        <v>0</v>
      </c>
      <c r="R121" s="214">
        <f>Q121*H121</f>
        <v>0</v>
      </c>
      <c r="S121" s="214">
        <v>0</v>
      </c>
      <c r="T121" s="215">
        <f>S121*H121</f>
        <v>0</v>
      </c>
      <c r="AR121" s="25" t="s">
        <v>147</v>
      </c>
      <c r="AT121" s="25" t="s">
        <v>142</v>
      </c>
      <c r="AU121" s="25" t="s">
        <v>82</v>
      </c>
      <c r="AY121" s="25" t="s">
        <v>139</v>
      </c>
      <c r="BE121" s="216">
        <f>IF(N121="základní",J121,0)</f>
        <v>0</v>
      </c>
      <c r="BF121" s="216">
        <f>IF(N121="snížená",J121,0)</f>
        <v>0</v>
      </c>
      <c r="BG121" s="216">
        <f>IF(N121="zákl. přenesená",J121,0)</f>
        <v>0</v>
      </c>
      <c r="BH121" s="216">
        <f>IF(N121="sníž. přenesená",J121,0)</f>
        <v>0</v>
      </c>
      <c r="BI121" s="216">
        <f>IF(N121="nulová",J121,0)</f>
        <v>0</v>
      </c>
      <c r="BJ121" s="25" t="s">
        <v>80</v>
      </c>
      <c r="BK121" s="216">
        <f>ROUND(I121*H121,2)</f>
        <v>0</v>
      </c>
      <c r="BL121" s="25" t="s">
        <v>147</v>
      </c>
      <c r="BM121" s="25" t="s">
        <v>472</v>
      </c>
    </row>
    <row r="122" spans="2:65" s="1" customFormat="1" ht="22.5" customHeight="1">
      <c r="B122" s="42"/>
      <c r="C122" s="205" t="s">
        <v>200</v>
      </c>
      <c r="D122" s="205" t="s">
        <v>142</v>
      </c>
      <c r="E122" s="206" t="s">
        <v>473</v>
      </c>
      <c r="F122" s="207" t="s">
        <v>474</v>
      </c>
      <c r="G122" s="208" t="s">
        <v>207</v>
      </c>
      <c r="H122" s="209">
        <v>1</v>
      </c>
      <c r="I122" s="210"/>
      <c r="J122" s="211">
        <f>ROUND(I122*H122,2)</f>
        <v>0</v>
      </c>
      <c r="K122" s="207" t="s">
        <v>23</v>
      </c>
      <c r="L122" s="62"/>
      <c r="M122" s="212" t="s">
        <v>23</v>
      </c>
      <c r="N122" s="213" t="s">
        <v>45</v>
      </c>
      <c r="O122" s="43"/>
      <c r="P122" s="214">
        <f>O122*H122</f>
        <v>0</v>
      </c>
      <c r="Q122" s="214">
        <v>0</v>
      </c>
      <c r="R122" s="214">
        <f>Q122*H122</f>
        <v>0</v>
      </c>
      <c r="S122" s="214">
        <v>0</v>
      </c>
      <c r="T122" s="215">
        <f>S122*H122</f>
        <v>0</v>
      </c>
      <c r="AR122" s="25" t="s">
        <v>147</v>
      </c>
      <c r="AT122" s="25" t="s">
        <v>142</v>
      </c>
      <c r="AU122" s="25" t="s">
        <v>82</v>
      </c>
      <c r="AY122" s="25" t="s">
        <v>139</v>
      </c>
      <c r="BE122" s="216">
        <f>IF(N122="základní",J122,0)</f>
        <v>0</v>
      </c>
      <c r="BF122" s="216">
        <f>IF(N122="snížená",J122,0)</f>
        <v>0</v>
      </c>
      <c r="BG122" s="216">
        <f>IF(N122="zákl. přenesená",J122,0)</f>
        <v>0</v>
      </c>
      <c r="BH122" s="216">
        <f>IF(N122="sníž. přenesená",J122,0)</f>
        <v>0</v>
      </c>
      <c r="BI122" s="216">
        <f>IF(N122="nulová",J122,0)</f>
        <v>0</v>
      </c>
      <c r="BJ122" s="25" t="s">
        <v>80</v>
      </c>
      <c r="BK122" s="216">
        <f>ROUND(I122*H122,2)</f>
        <v>0</v>
      </c>
      <c r="BL122" s="25" t="s">
        <v>147</v>
      </c>
      <c r="BM122" s="25" t="s">
        <v>475</v>
      </c>
    </row>
    <row r="123" spans="2:65" s="1" customFormat="1" ht="22.5" customHeight="1">
      <c r="B123" s="42"/>
      <c r="C123" s="205" t="s">
        <v>198</v>
      </c>
      <c r="D123" s="205" t="s">
        <v>142</v>
      </c>
      <c r="E123" s="206" t="s">
        <v>216</v>
      </c>
      <c r="F123" s="207" t="s">
        <v>217</v>
      </c>
      <c r="G123" s="208" t="s">
        <v>218</v>
      </c>
      <c r="H123" s="209">
        <v>20</v>
      </c>
      <c r="I123" s="210"/>
      <c r="J123" s="211">
        <f>ROUND(I123*H123,2)</f>
        <v>0</v>
      </c>
      <c r="K123" s="207" t="s">
        <v>23</v>
      </c>
      <c r="L123" s="62"/>
      <c r="M123" s="212" t="s">
        <v>23</v>
      </c>
      <c r="N123" s="213" t="s">
        <v>45</v>
      </c>
      <c r="O123" s="43"/>
      <c r="P123" s="214">
        <f>O123*H123</f>
        <v>0</v>
      </c>
      <c r="Q123" s="214">
        <v>0</v>
      </c>
      <c r="R123" s="214">
        <f>Q123*H123</f>
        <v>0</v>
      </c>
      <c r="S123" s="214">
        <v>0</v>
      </c>
      <c r="T123" s="215">
        <f>S123*H123</f>
        <v>0</v>
      </c>
      <c r="AR123" s="25" t="s">
        <v>147</v>
      </c>
      <c r="AT123" s="25" t="s">
        <v>142</v>
      </c>
      <c r="AU123" s="25" t="s">
        <v>82</v>
      </c>
      <c r="AY123" s="25" t="s">
        <v>139</v>
      </c>
      <c r="BE123" s="216">
        <f>IF(N123="základní",J123,0)</f>
        <v>0</v>
      </c>
      <c r="BF123" s="216">
        <f>IF(N123="snížená",J123,0)</f>
        <v>0</v>
      </c>
      <c r="BG123" s="216">
        <f>IF(N123="zákl. přenesená",J123,0)</f>
        <v>0</v>
      </c>
      <c r="BH123" s="216">
        <f>IF(N123="sníž. přenesená",J123,0)</f>
        <v>0</v>
      </c>
      <c r="BI123" s="216">
        <f>IF(N123="nulová",J123,0)</f>
        <v>0</v>
      </c>
      <c r="BJ123" s="25" t="s">
        <v>80</v>
      </c>
      <c r="BK123" s="216">
        <f>ROUND(I123*H123,2)</f>
        <v>0</v>
      </c>
      <c r="BL123" s="25" t="s">
        <v>147</v>
      </c>
      <c r="BM123" s="25" t="s">
        <v>476</v>
      </c>
    </row>
    <row r="124" spans="2:65" s="1" customFormat="1" ht="44.25" customHeight="1">
      <c r="B124" s="42"/>
      <c r="C124" s="205" t="s">
        <v>209</v>
      </c>
      <c r="D124" s="205" t="s">
        <v>142</v>
      </c>
      <c r="E124" s="206" t="s">
        <v>477</v>
      </c>
      <c r="F124" s="207" t="s">
        <v>227</v>
      </c>
      <c r="G124" s="208" t="s">
        <v>145</v>
      </c>
      <c r="H124" s="209">
        <v>101.85</v>
      </c>
      <c r="I124" s="210"/>
      <c r="J124" s="211">
        <f>ROUND(I124*H124,2)</f>
        <v>0</v>
      </c>
      <c r="K124" s="207" t="s">
        <v>146</v>
      </c>
      <c r="L124" s="62"/>
      <c r="M124" s="212" t="s">
        <v>23</v>
      </c>
      <c r="N124" s="213" t="s">
        <v>45</v>
      </c>
      <c r="O124" s="43"/>
      <c r="P124" s="214">
        <f>O124*H124</f>
        <v>0</v>
      </c>
      <c r="Q124" s="214">
        <v>4.0000000000000003E-5</v>
      </c>
      <c r="R124" s="214">
        <f>Q124*H124</f>
        <v>4.0740000000000004E-3</v>
      </c>
      <c r="S124" s="214">
        <v>0</v>
      </c>
      <c r="T124" s="215">
        <f>S124*H124</f>
        <v>0</v>
      </c>
      <c r="AR124" s="25" t="s">
        <v>147</v>
      </c>
      <c r="AT124" s="25" t="s">
        <v>142</v>
      </c>
      <c r="AU124" s="25" t="s">
        <v>82</v>
      </c>
      <c r="AY124" s="25" t="s">
        <v>139</v>
      </c>
      <c r="BE124" s="216">
        <f>IF(N124="základní",J124,0)</f>
        <v>0</v>
      </c>
      <c r="BF124" s="216">
        <f>IF(N124="snížená",J124,0)</f>
        <v>0</v>
      </c>
      <c r="BG124" s="216">
        <f>IF(N124="zákl. přenesená",J124,0)</f>
        <v>0</v>
      </c>
      <c r="BH124" s="216">
        <f>IF(N124="sníž. přenesená",J124,0)</f>
        <v>0</v>
      </c>
      <c r="BI124" s="216">
        <f>IF(N124="nulová",J124,0)</f>
        <v>0</v>
      </c>
      <c r="BJ124" s="25" t="s">
        <v>80</v>
      </c>
      <c r="BK124" s="216">
        <f>ROUND(I124*H124,2)</f>
        <v>0</v>
      </c>
      <c r="BL124" s="25" t="s">
        <v>147</v>
      </c>
      <c r="BM124" s="25" t="s">
        <v>478</v>
      </c>
    </row>
    <row r="125" spans="2:65" s="1" customFormat="1" ht="94.5">
      <c r="B125" s="42"/>
      <c r="C125" s="64"/>
      <c r="D125" s="231" t="s">
        <v>164</v>
      </c>
      <c r="E125" s="64"/>
      <c r="F125" s="266" t="s">
        <v>229</v>
      </c>
      <c r="G125" s="64"/>
      <c r="H125" s="64"/>
      <c r="I125" s="173"/>
      <c r="J125" s="64"/>
      <c r="K125" s="64"/>
      <c r="L125" s="62"/>
      <c r="M125" s="267"/>
      <c r="N125" s="43"/>
      <c r="O125" s="43"/>
      <c r="P125" s="43"/>
      <c r="Q125" s="43"/>
      <c r="R125" s="43"/>
      <c r="S125" s="43"/>
      <c r="T125" s="79"/>
      <c r="AT125" s="25" t="s">
        <v>164</v>
      </c>
      <c r="AU125" s="25" t="s">
        <v>82</v>
      </c>
    </row>
    <row r="126" spans="2:65" s="13" customFormat="1">
      <c r="B126" s="229"/>
      <c r="C126" s="230"/>
      <c r="D126" s="231" t="s">
        <v>149</v>
      </c>
      <c r="E126" s="232" t="s">
        <v>23</v>
      </c>
      <c r="F126" s="233" t="s">
        <v>452</v>
      </c>
      <c r="G126" s="230"/>
      <c r="H126" s="234" t="s">
        <v>23</v>
      </c>
      <c r="I126" s="235"/>
      <c r="J126" s="230"/>
      <c r="K126" s="230"/>
      <c r="L126" s="236"/>
      <c r="M126" s="237"/>
      <c r="N126" s="238"/>
      <c r="O126" s="238"/>
      <c r="P126" s="238"/>
      <c r="Q126" s="238"/>
      <c r="R126" s="238"/>
      <c r="S126" s="238"/>
      <c r="T126" s="239"/>
      <c r="AT126" s="240" t="s">
        <v>149</v>
      </c>
      <c r="AU126" s="240" t="s">
        <v>82</v>
      </c>
      <c r="AV126" s="13" t="s">
        <v>80</v>
      </c>
      <c r="AW126" s="13" t="s">
        <v>37</v>
      </c>
      <c r="AX126" s="13" t="s">
        <v>74</v>
      </c>
      <c r="AY126" s="240" t="s">
        <v>139</v>
      </c>
    </row>
    <row r="127" spans="2:65" s="12" customFormat="1">
      <c r="B127" s="217"/>
      <c r="C127" s="218"/>
      <c r="D127" s="231" t="s">
        <v>149</v>
      </c>
      <c r="E127" s="241" t="s">
        <v>23</v>
      </c>
      <c r="F127" s="242" t="s">
        <v>453</v>
      </c>
      <c r="G127" s="218"/>
      <c r="H127" s="243">
        <v>20.65</v>
      </c>
      <c r="I127" s="223"/>
      <c r="J127" s="218"/>
      <c r="K127" s="218"/>
      <c r="L127" s="224"/>
      <c r="M127" s="225"/>
      <c r="N127" s="226"/>
      <c r="O127" s="226"/>
      <c r="P127" s="226"/>
      <c r="Q127" s="226"/>
      <c r="R127" s="226"/>
      <c r="S127" s="226"/>
      <c r="T127" s="227"/>
      <c r="AT127" s="228" t="s">
        <v>149</v>
      </c>
      <c r="AU127" s="228" t="s">
        <v>82</v>
      </c>
      <c r="AV127" s="12" t="s">
        <v>82</v>
      </c>
      <c r="AW127" s="12" t="s">
        <v>37</v>
      </c>
      <c r="AX127" s="12" t="s">
        <v>74</v>
      </c>
      <c r="AY127" s="228" t="s">
        <v>139</v>
      </c>
    </row>
    <row r="128" spans="2:65" s="12" customFormat="1">
      <c r="B128" s="217"/>
      <c r="C128" s="218"/>
      <c r="D128" s="231" t="s">
        <v>149</v>
      </c>
      <c r="E128" s="241" t="s">
        <v>23</v>
      </c>
      <c r="F128" s="242" t="s">
        <v>454</v>
      </c>
      <c r="G128" s="218"/>
      <c r="H128" s="243">
        <v>61.2</v>
      </c>
      <c r="I128" s="223"/>
      <c r="J128" s="218"/>
      <c r="K128" s="218"/>
      <c r="L128" s="224"/>
      <c r="M128" s="225"/>
      <c r="N128" s="226"/>
      <c r="O128" s="226"/>
      <c r="P128" s="226"/>
      <c r="Q128" s="226"/>
      <c r="R128" s="226"/>
      <c r="S128" s="226"/>
      <c r="T128" s="227"/>
      <c r="AT128" s="228" t="s">
        <v>149</v>
      </c>
      <c r="AU128" s="228" t="s">
        <v>82</v>
      </c>
      <c r="AV128" s="12" t="s">
        <v>82</v>
      </c>
      <c r="AW128" s="12" t="s">
        <v>37</v>
      </c>
      <c r="AX128" s="12" t="s">
        <v>74</v>
      </c>
      <c r="AY128" s="228" t="s">
        <v>139</v>
      </c>
    </row>
    <row r="129" spans="2:65" s="12" customFormat="1">
      <c r="B129" s="217"/>
      <c r="C129" s="218"/>
      <c r="D129" s="231" t="s">
        <v>149</v>
      </c>
      <c r="E129" s="241" t="s">
        <v>23</v>
      </c>
      <c r="F129" s="242" t="s">
        <v>455</v>
      </c>
      <c r="G129" s="218"/>
      <c r="H129" s="243">
        <v>20</v>
      </c>
      <c r="I129" s="223"/>
      <c r="J129" s="218"/>
      <c r="K129" s="218"/>
      <c r="L129" s="224"/>
      <c r="M129" s="225"/>
      <c r="N129" s="226"/>
      <c r="O129" s="226"/>
      <c r="P129" s="226"/>
      <c r="Q129" s="226"/>
      <c r="R129" s="226"/>
      <c r="S129" s="226"/>
      <c r="T129" s="227"/>
      <c r="AT129" s="228" t="s">
        <v>149</v>
      </c>
      <c r="AU129" s="228" t="s">
        <v>82</v>
      </c>
      <c r="AV129" s="12" t="s">
        <v>82</v>
      </c>
      <c r="AW129" s="12" t="s">
        <v>37</v>
      </c>
      <c r="AX129" s="12" t="s">
        <v>74</v>
      </c>
      <c r="AY129" s="228" t="s">
        <v>139</v>
      </c>
    </row>
    <row r="130" spans="2:65" s="14" customFormat="1">
      <c r="B130" s="244"/>
      <c r="C130" s="245"/>
      <c r="D130" s="219" t="s">
        <v>149</v>
      </c>
      <c r="E130" s="268" t="s">
        <v>23</v>
      </c>
      <c r="F130" s="269" t="s">
        <v>157</v>
      </c>
      <c r="G130" s="245"/>
      <c r="H130" s="270">
        <v>101.85</v>
      </c>
      <c r="I130" s="249"/>
      <c r="J130" s="245"/>
      <c r="K130" s="245"/>
      <c r="L130" s="250"/>
      <c r="M130" s="251"/>
      <c r="N130" s="252"/>
      <c r="O130" s="252"/>
      <c r="P130" s="252"/>
      <c r="Q130" s="252"/>
      <c r="R130" s="252"/>
      <c r="S130" s="252"/>
      <c r="T130" s="253"/>
      <c r="AT130" s="254" t="s">
        <v>149</v>
      </c>
      <c r="AU130" s="254" t="s">
        <v>82</v>
      </c>
      <c r="AV130" s="14" t="s">
        <v>158</v>
      </c>
      <c r="AW130" s="14" t="s">
        <v>37</v>
      </c>
      <c r="AX130" s="14" t="s">
        <v>80</v>
      </c>
      <c r="AY130" s="254" t="s">
        <v>139</v>
      </c>
    </row>
    <row r="131" spans="2:65" s="1" customFormat="1" ht="31.5" customHeight="1">
      <c r="B131" s="42"/>
      <c r="C131" s="205" t="s">
        <v>215</v>
      </c>
      <c r="D131" s="205" t="s">
        <v>142</v>
      </c>
      <c r="E131" s="206" t="s">
        <v>231</v>
      </c>
      <c r="F131" s="207" t="s">
        <v>232</v>
      </c>
      <c r="G131" s="208" t="s">
        <v>145</v>
      </c>
      <c r="H131" s="209">
        <v>3.8079999999999998</v>
      </c>
      <c r="I131" s="210"/>
      <c r="J131" s="211">
        <f>ROUND(I131*H131,2)</f>
        <v>0</v>
      </c>
      <c r="K131" s="207" t="s">
        <v>146</v>
      </c>
      <c r="L131" s="62"/>
      <c r="M131" s="212" t="s">
        <v>23</v>
      </c>
      <c r="N131" s="213" t="s">
        <v>45</v>
      </c>
      <c r="O131" s="43"/>
      <c r="P131" s="214">
        <f>O131*H131</f>
        <v>0</v>
      </c>
      <c r="Q131" s="214">
        <v>0</v>
      </c>
      <c r="R131" s="214">
        <f>Q131*H131</f>
        <v>0</v>
      </c>
      <c r="S131" s="214">
        <v>0.26100000000000001</v>
      </c>
      <c r="T131" s="215">
        <f>S131*H131</f>
        <v>0.99388799999999999</v>
      </c>
      <c r="AR131" s="25" t="s">
        <v>147</v>
      </c>
      <c r="AT131" s="25" t="s">
        <v>142</v>
      </c>
      <c r="AU131" s="25" t="s">
        <v>82</v>
      </c>
      <c r="AY131" s="25" t="s">
        <v>139</v>
      </c>
      <c r="BE131" s="216">
        <f>IF(N131="základní",J131,0)</f>
        <v>0</v>
      </c>
      <c r="BF131" s="216">
        <f>IF(N131="snížená",J131,0)</f>
        <v>0</v>
      </c>
      <c r="BG131" s="216">
        <f>IF(N131="zákl. přenesená",J131,0)</f>
        <v>0</v>
      </c>
      <c r="BH131" s="216">
        <f>IF(N131="sníž. přenesená",J131,0)</f>
        <v>0</v>
      </c>
      <c r="BI131" s="216">
        <f>IF(N131="nulová",J131,0)</f>
        <v>0</v>
      </c>
      <c r="BJ131" s="25" t="s">
        <v>80</v>
      </c>
      <c r="BK131" s="216">
        <f>ROUND(I131*H131,2)</f>
        <v>0</v>
      </c>
      <c r="BL131" s="25" t="s">
        <v>147</v>
      </c>
      <c r="BM131" s="25" t="s">
        <v>479</v>
      </c>
    </row>
    <row r="132" spans="2:65" s="13" customFormat="1">
      <c r="B132" s="229"/>
      <c r="C132" s="230"/>
      <c r="D132" s="231" t="s">
        <v>149</v>
      </c>
      <c r="E132" s="232" t="s">
        <v>23</v>
      </c>
      <c r="F132" s="233" t="s">
        <v>241</v>
      </c>
      <c r="G132" s="230"/>
      <c r="H132" s="234" t="s">
        <v>23</v>
      </c>
      <c r="I132" s="235"/>
      <c r="J132" s="230"/>
      <c r="K132" s="230"/>
      <c r="L132" s="236"/>
      <c r="M132" s="237"/>
      <c r="N132" s="238"/>
      <c r="O132" s="238"/>
      <c r="P132" s="238"/>
      <c r="Q132" s="238"/>
      <c r="R132" s="238"/>
      <c r="S132" s="238"/>
      <c r="T132" s="239"/>
      <c r="AT132" s="240" t="s">
        <v>149</v>
      </c>
      <c r="AU132" s="240" t="s">
        <v>82</v>
      </c>
      <c r="AV132" s="13" t="s">
        <v>80</v>
      </c>
      <c r="AW132" s="13" t="s">
        <v>37</v>
      </c>
      <c r="AX132" s="13" t="s">
        <v>74</v>
      </c>
      <c r="AY132" s="240" t="s">
        <v>139</v>
      </c>
    </row>
    <row r="133" spans="2:65" s="12" customFormat="1">
      <c r="B133" s="217"/>
      <c r="C133" s="218"/>
      <c r="D133" s="231" t="s">
        <v>149</v>
      </c>
      <c r="E133" s="241" t="s">
        <v>23</v>
      </c>
      <c r="F133" s="242" t="s">
        <v>480</v>
      </c>
      <c r="G133" s="218"/>
      <c r="H133" s="243">
        <v>3.6269999999999998</v>
      </c>
      <c r="I133" s="223"/>
      <c r="J133" s="218"/>
      <c r="K133" s="218"/>
      <c r="L133" s="224"/>
      <c r="M133" s="225"/>
      <c r="N133" s="226"/>
      <c r="O133" s="226"/>
      <c r="P133" s="226"/>
      <c r="Q133" s="226"/>
      <c r="R133" s="226"/>
      <c r="S133" s="226"/>
      <c r="T133" s="227"/>
      <c r="AT133" s="228" t="s">
        <v>149</v>
      </c>
      <c r="AU133" s="228" t="s">
        <v>82</v>
      </c>
      <c r="AV133" s="12" t="s">
        <v>82</v>
      </c>
      <c r="AW133" s="12" t="s">
        <v>37</v>
      </c>
      <c r="AX133" s="12" t="s">
        <v>74</v>
      </c>
      <c r="AY133" s="228" t="s">
        <v>139</v>
      </c>
    </row>
    <row r="134" spans="2:65" s="14" customFormat="1">
      <c r="B134" s="244"/>
      <c r="C134" s="245"/>
      <c r="D134" s="231" t="s">
        <v>149</v>
      </c>
      <c r="E134" s="246" t="s">
        <v>23</v>
      </c>
      <c r="F134" s="247" t="s">
        <v>157</v>
      </c>
      <c r="G134" s="245"/>
      <c r="H134" s="248">
        <v>3.6269999999999998</v>
      </c>
      <c r="I134" s="249"/>
      <c r="J134" s="245"/>
      <c r="K134" s="245"/>
      <c r="L134" s="250"/>
      <c r="M134" s="251"/>
      <c r="N134" s="252"/>
      <c r="O134" s="252"/>
      <c r="P134" s="252"/>
      <c r="Q134" s="252"/>
      <c r="R134" s="252"/>
      <c r="S134" s="252"/>
      <c r="T134" s="253"/>
      <c r="AT134" s="254" t="s">
        <v>149</v>
      </c>
      <c r="AU134" s="254" t="s">
        <v>82</v>
      </c>
      <c r="AV134" s="14" t="s">
        <v>158</v>
      </c>
      <c r="AW134" s="14" t="s">
        <v>37</v>
      </c>
      <c r="AX134" s="14" t="s">
        <v>74</v>
      </c>
      <c r="AY134" s="254" t="s">
        <v>139</v>
      </c>
    </row>
    <row r="135" spans="2:65" s="12" customFormat="1">
      <c r="B135" s="217"/>
      <c r="C135" s="218"/>
      <c r="D135" s="231" t="s">
        <v>149</v>
      </c>
      <c r="E135" s="241" t="s">
        <v>23</v>
      </c>
      <c r="F135" s="242" t="s">
        <v>481</v>
      </c>
      <c r="G135" s="218"/>
      <c r="H135" s="243">
        <v>0.18099999999999999</v>
      </c>
      <c r="I135" s="223"/>
      <c r="J135" s="218"/>
      <c r="K135" s="218"/>
      <c r="L135" s="224"/>
      <c r="M135" s="225"/>
      <c r="N135" s="226"/>
      <c r="O135" s="226"/>
      <c r="P135" s="226"/>
      <c r="Q135" s="226"/>
      <c r="R135" s="226"/>
      <c r="S135" s="226"/>
      <c r="T135" s="227"/>
      <c r="AT135" s="228" t="s">
        <v>149</v>
      </c>
      <c r="AU135" s="228" t="s">
        <v>82</v>
      </c>
      <c r="AV135" s="12" t="s">
        <v>82</v>
      </c>
      <c r="AW135" s="12" t="s">
        <v>37</v>
      </c>
      <c r="AX135" s="12" t="s">
        <v>74</v>
      </c>
      <c r="AY135" s="228" t="s">
        <v>139</v>
      </c>
    </row>
    <row r="136" spans="2:65" s="15" customFormat="1">
      <c r="B136" s="255"/>
      <c r="C136" s="256"/>
      <c r="D136" s="219" t="s">
        <v>149</v>
      </c>
      <c r="E136" s="257" t="s">
        <v>23</v>
      </c>
      <c r="F136" s="258" t="s">
        <v>160</v>
      </c>
      <c r="G136" s="256"/>
      <c r="H136" s="259">
        <v>3.8079999999999998</v>
      </c>
      <c r="I136" s="260"/>
      <c r="J136" s="256"/>
      <c r="K136" s="256"/>
      <c r="L136" s="261"/>
      <c r="M136" s="262"/>
      <c r="N136" s="263"/>
      <c r="O136" s="263"/>
      <c r="P136" s="263"/>
      <c r="Q136" s="263"/>
      <c r="R136" s="263"/>
      <c r="S136" s="263"/>
      <c r="T136" s="264"/>
      <c r="AT136" s="265" t="s">
        <v>149</v>
      </c>
      <c r="AU136" s="265" t="s">
        <v>82</v>
      </c>
      <c r="AV136" s="15" t="s">
        <v>147</v>
      </c>
      <c r="AW136" s="15" t="s">
        <v>37</v>
      </c>
      <c r="AX136" s="15" t="s">
        <v>80</v>
      </c>
      <c r="AY136" s="265" t="s">
        <v>139</v>
      </c>
    </row>
    <row r="137" spans="2:65" s="1" customFormat="1" ht="31.5" customHeight="1">
      <c r="B137" s="42"/>
      <c r="C137" s="205" t="s">
        <v>220</v>
      </c>
      <c r="D137" s="205" t="s">
        <v>142</v>
      </c>
      <c r="E137" s="206" t="s">
        <v>482</v>
      </c>
      <c r="F137" s="207" t="s">
        <v>483</v>
      </c>
      <c r="G137" s="208" t="s">
        <v>145</v>
      </c>
      <c r="H137" s="209">
        <v>6.5010000000000003</v>
      </c>
      <c r="I137" s="210"/>
      <c r="J137" s="211">
        <f>ROUND(I137*H137,2)</f>
        <v>0</v>
      </c>
      <c r="K137" s="207" t="s">
        <v>146</v>
      </c>
      <c r="L137" s="62"/>
      <c r="M137" s="212" t="s">
        <v>23</v>
      </c>
      <c r="N137" s="213" t="s">
        <v>45</v>
      </c>
      <c r="O137" s="43"/>
      <c r="P137" s="214">
        <f>O137*H137</f>
        <v>0</v>
      </c>
      <c r="Q137" s="214">
        <v>0</v>
      </c>
      <c r="R137" s="214">
        <f>Q137*H137</f>
        <v>0</v>
      </c>
      <c r="S137" s="214">
        <v>7.5999999999999998E-2</v>
      </c>
      <c r="T137" s="215">
        <f>S137*H137</f>
        <v>0.49407600000000002</v>
      </c>
      <c r="AR137" s="25" t="s">
        <v>147</v>
      </c>
      <c r="AT137" s="25" t="s">
        <v>142</v>
      </c>
      <c r="AU137" s="25" t="s">
        <v>82</v>
      </c>
      <c r="AY137" s="25" t="s">
        <v>139</v>
      </c>
      <c r="BE137" s="216">
        <f>IF(N137="základní",J137,0)</f>
        <v>0</v>
      </c>
      <c r="BF137" s="216">
        <f>IF(N137="snížená",J137,0)</f>
        <v>0</v>
      </c>
      <c r="BG137" s="216">
        <f>IF(N137="zákl. přenesená",J137,0)</f>
        <v>0</v>
      </c>
      <c r="BH137" s="216">
        <f>IF(N137="sníž. přenesená",J137,0)</f>
        <v>0</v>
      </c>
      <c r="BI137" s="216">
        <f>IF(N137="nulová",J137,0)</f>
        <v>0</v>
      </c>
      <c r="BJ137" s="25" t="s">
        <v>80</v>
      </c>
      <c r="BK137" s="216">
        <f>ROUND(I137*H137,2)</f>
        <v>0</v>
      </c>
      <c r="BL137" s="25" t="s">
        <v>147</v>
      </c>
      <c r="BM137" s="25" t="s">
        <v>484</v>
      </c>
    </row>
    <row r="138" spans="2:65" s="1" customFormat="1" ht="40.5">
      <c r="B138" s="42"/>
      <c r="C138" s="64"/>
      <c r="D138" s="231" t="s">
        <v>164</v>
      </c>
      <c r="E138" s="64"/>
      <c r="F138" s="266" t="s">
        <v>240</v>
      </c>
      <c r="G138" s="64"/>
      <c r="H138" s="64"/>
      <c r="I138" s="173"/>
      <c r="J138" s="64"/>
      <c r="K138" s="64"/>
      <c r="L138" s="62"/>
      <c r="M138" s="267"/>
      <c r="N138" s="43"/>
      <c r="O138" s="43"/>
      <c r="P138" s="43"/>
      <c r="Q138" s="43"/>
      <c r="R138" s="43"/>
      <c r="S138" s="43"/>
      <c r="T138" s="79"/>
      <c r="AT138" s="25" t="s">
        <v>164</v>
      </c>
      <c r="AU138" s="25" t="s">
        <v>82</v>
      </c>
    </row>
    <row r="139" spans="2:65" s="13" customFormat="1">
      <c r="B139" s="229"/>
      <c r="C139" s="230"/>
      <c r="D139" s="231" t="s">
        <v>149</v>
      </c>
      <c r="E139" s="232" t="s">
        <v>23</v>
      </c>
      <c r="F139" s="233" t="s">
        <v>485</v>
      </c>
      <c r="G139" s="230"/>
      <c r="H139" s="234" t="s">
        <v>23</v>
      </c>
      <c r="I139" s="235"/>
      <c r="J139" s="230"/>
      <c r="K139" s="230"/>
      <c r="L139" s="236"/>
      <c r="M139" s="237"/>
      <c r="N139" s="238"/>
      <c r="O139" s="238"/>
      <c r="P139" s="238"/>
      <c r="Q139" s="238"/>
      <c r="R139" s="238"/>
      <c r="S139" s="238"/>
      <c r="T139" s="239"/>
      <c r="AT139" s="240" t="s">
        <v>149</v>
      </c>
      <c r="AU139" s="240" t="s">
        <v>82</v>
      </c>
      <c r="AV139" s="13" t="s">
        <v>80</v>
      </c>
      <c r="AW139" s="13" t="s">
        <v>37</v>
      </c>
      <c r="AX139" s="13" t="s">
        <v>74</v>
      </c>
      <c r="AY139" s="240" t="s">
        <v>139</v>
      </c>
    </row>
    <row r="140" spans="2:65" s="12" customFormat="1">
      <c r="B140" s="217"/>
      <c r="C140" s="218"/>
      <c r="D140" s="231" t="s">
        <v>149</v>
      </c>
      <c r="E140" s="241" t="s">
        <v>23</v>
      </c>
      <c r="F140" s="242" t="s">
        <v>486</v>
      </c>
      <c r="G140" s="218"/>
      <c r="H140" s="243">
        <v>3.1520000000000001</v>
      </c>
      <c r="I140" s="223"/>
      <c r="J140" s="218"/>
      <c r="K140" s="218"/>
      <c r="L140" s="224"/>
      <c r="M140" s="225"/>
      <c r="N140" s="226"/>
      <c r="O140" s="226"/>
      <c r="P140" s="226"/>
      <c r="Q140" s="226"/>
      <c r="R140" s="226"/>
      <c r="S140" s="226"/>
      <c r="T140" s="227"/>
      <c r="AT140" s="228" t="s">
        <v>149</v>
      </c>
      <c r="AU140" s="228" t="s">
        <v>82</v>
      </c>
      <c r="AV140" s="12" t="s">
        <v>82</v>
      </c>
      <c r="AW140" s="12" t="s">
        <v>37</v>
      </c>
      <c r="AX140" s="12" t="s">
        <v>74</v>
      </c>
      <c r="AY140" s="228" t="s">
        <v>139</v>
      </c>
    </row>
    <row r="141" spans="2:65" s="12" customFormat="1">
      <c r="B141" s="217"/>
      <c r="C141" s="218"/>
      <c r="D141" s="231" t="s">
        <v>149</v>
      </c>
      <c r="E141" s="241" t="s">
        <v>23</v>
      </c>
      <c r="F141" s="242" t="s">
        <v>487</v>
      </c>
      <c r="G141" s="218"/>
      <c r="H141" s="243">
        <v>1.5760000000000001</v>
      </c>
      <c r="I141" s="223"/>
      <c r="J141" s="218"/>
      <c r="K141" s="218"/>
      <c r="L141" s="224"/>
      <c r="M141" s="225"/>
      <c r="N141" s="226"/>
      <c r="O141" s="226"/>
      <c r="P141" s="226"/>
      <c r="Q141" s="226"/>
      <c r="R141" s="226"/>
      <c r="S141" s="226"/>
      <c r="T141" s="227"/>
      <c r="AT141" s="228" t="s">
        <v>149</v>
      </c>
      <c r="AU141" s="228" t="s">
        <v>82</v>
      </c>
      <c r="AV141" s="12" t="s">
        <v>82</v>
      </c>
      <c r="AW141" s="12" t="s">
        <v>37</v>
      </c>
      <c r="AX141" s="12" t="s">
        <v>74</v>
      </c>
      <c r="AY141" s="228" t="s">
        <v>139</v>
      </c>
    </row>
    <row r="142" spans="2:65" s="14" customFormat="1">
      <c r="B142" s="244"/>
      <c r="C142" s="245"/>
      <c r="D142" s="231" t="s">
        <v>149</v>
      </c>
      <c r="E142" s="246" t="s">
        <v>23</v>
      </c>
      <c r="F142" s="247" t="s">
        <v>157</v>
      </c>
      <c r="G142" s="245"/>
      <c r="H142" s="248">
        <v>4.7279999999999998</v>
      </c>
      <c r="I142" s="249"/>
      <c r="J142" s="245"/>
      <c r="K142" s="245"/>
      <c r="L142" s="250"/>
      <c r="M142" s="251"/>
      <c r="N142" s="252"/>
      <c r="O142" s="252"/>
      <c r="P142" s="252"/>
      <c r="Q142" s="252"/>
      <c r="R142" s="252"/>
      <c r="S142" s="252"/>
      <c r="T142" s="253"/>
      <c r="AT142" s="254" t="s">
        <v>149</v>
      </c>
      <c r="AU142" s="254" t="s">
        <v>82</v>
      </c>
      <c r="AV142" s="14" t="s">
        <v>158</v>
      </c>
      <c r="AW142" s="14" t="s">
        <v>37</v>
      </c>
      <c r="AX142" s="14" t="s">
        <v>74</v>
      </c>
      <c r="AY142" s="254" t="s">
        <v>139</v>
      </c>
    </row>
    <row r="143" spans="2:65" s="13" customFormat="1">
      <c r="B143" s="229"/>
      <c r="C143" s="230"/>
      <c r="D143" s="231" t="s">
        <v>149</v>
      </c>
      <c r="E143" s="232" t="s">
        <v>23</v>
      </c>
      <c r="F143" s="233" t="s">
        <v>488</v>
      </c>
      <c r="G143" s="230"/>
      <c r="H143" s="234" t="s">
        <v>23</v>
      </c>
      <c r="I143" s="235"/>
      <c r="J143" s="230"/>
      <c r="K143" s="230"/>
      <c r="L143" s="236"/>
      <c r="M143" s="237"/>
      <c r="N143" s="238"/>
      <c r="O143" s="238"/>
      <c r="P143" s="238"/>
      <c r="Q143" s="238"/>
      <c r="R143" s="238"/>
      <c r="S143" s="238"/>
      <c r="T143" s="239"/>
      <c r="AT143" s="240" t="s">
        <v>149</v>
      </c>
      <c r="AU143" s="240" t="s">
        <v>82</v>
      </c>
      <c r="AV143" s="13" t="s">
        <v>80</v>
      </c>
      <c r="AW143" s="13" t="s">
        <v>37</v>
      </c>
      <c r="AX143" s="13" t="s">
        <v>74</v>
      </c>
      <c r="AY143" s="240" t="s">
        <v>139</v>
      </c>
    </row>
    <row r="144" spans="2:65" s="12" customFormat="1">
      <c r="B144" s="217"/>
      <c r="C144" s="218"/>
      <c r="D144" s="231" t="s">
        <v>149</v>
      </c>
      <c r="E144" s="241" t="s">
        <v>23</v>
      </c>
      <c r="F144" s="242" t="s">
        <v>489</v>
      </c>
      <c r="G144" s="218"/>
      <c r="H144" s="243">
        <v>1.7729999999999999</v>
      </c>
      <c r="I144" s="223"/>
      <c r="J144" s="218"/>
      <c r="K144" s="218"/>
      <c r="L144" s="224"/>
      <c r="M144" s="225"/>
      <c r="N144" s="226"/>
      <c r="O144" s="226"/>
      <c r="P144" s="226"/>
      <c r="Q144" s="226"/>
      <c r="R144" s="226"/>
      <c r="S144" s="226"/>
      <c r="T144" s="227"/>
      <c r="AT144" s="228" t="s">
        <v>149</v>
      </c>
      <c r="AU144" s="228" t="s">
        <v>82</v>
      </c>
      <c r="AV144" s="12" t="s">
        <v>82</v>
      </c>
      <c r="AW144" s="12" t="s">
        <v>37</v>
      </c>
      <c r="AX144" s="12" t="s">
        <v>74</v>
      </c>
      <c r="AY144" s="228" t="s">
        <v>139</v>
      </c>
    </row>
    <row r="145" spans="2:65" s="14" customFormat="1">
      <c r="B145" s="244"/>
      <c r="C145" s="245"/>
      <c r="D145" s="231" t="s">
        <v>149</v>
      </c>
      <c r="E145" s="246" t="s">
        <v>23</v>
      </c>
      <c r="F145" s="247" t="s">
        <v>157</v>
      </c>
      <c r="G145" s="245"/>
      <c r="H145" s="248">
        <v>1.7729999999999999</v>
      </c>
      <c r="I145" s="249"/>
      <c r="J145" s="245"/>
      <c r="K145" s="245"/>
      <c r="L145" s="250"/>
      <c r="M145" s="251"/>
      <c r="N145" s="252"/>
      <c r="O145" s="252"/>
      <c r="P145" s="252"/>
      <c r="Q145" s="252"/>
      <c r="R145" s="252"/>
      <c r="S145" s="252"/>
      <c r="T145" s="253"/>
      <c r="AT145" s="254" t="s">
        <v>149</v>
      </c>
      <c r="AU145" s="254" t="s">
        <v>82</v>
      </c>
      <c r="AV145" s="14" t="s">
        <v>158</v>
      </c>
      <c r="AW145" s="14" t="s">
        <v>37</v>
      </c>
      <c r="AX145" s="14" t="s">
        <v>74</v>
      </c>
      <c r="AY145" s="254" t="s">
        <v>139</v>
      </c>
    </row>
    <row r="146" spans="2:65" s="15" customFormat="1">
      <c r="B146" s="255"/>
      <c r="C146" s="256"/>
      <c r="D146" s="231" t="s">
        <v>149</v>
      </c>
      <c r="E146" s="283" t="s">
        <v>23</v>
      </c>
      <c r="F146" s="284" t="s">
        <v>160</v>
      </c>
      <c r="G146" s="256"/>
      <c r="H146" s="285">
        <v>6.5010000000000003</v>
      </c>
      <c r="I146" s="260"/>
      <c r="J146" s="256"/>
      <c r="K146" s="256"/>
      <c r="L146" s="261"/>
      <c r="M146" s="262"/>
      <c r="N146" s="263"/>
      <c r="O146" s="263"/>
      <c r="P146" s="263"/>
      <c r="Q146" s="263"/>
      <c r="R146" s="263"/>
      <c r="S146" s="263"/>
      <c r="T146" s="264"/>
      <c r="AT146" s="265" t="s">
        <v>149</v>
      </c>
      <c r="AU146" s="265" t="s">
        <v>82</v>
      </c>
      <c r="AV146" s="15" t="s">
        <v>147</v>
      </c>
      <c r="AW146" s="15" t="s">
        <v>37</v>
      </c>
      <c r="AX146" s="15" t="s">
        <v>80</v>
      </c>
      <c r="AY146" s="265" t="s">
        <v>139</v>
      </c>
    </row>
    <row r="147" spans="2:65" s="11" customFormat="1" ht="29.85" customHeight="1">
      <c r="B147" s="188"/>
      <c r="C147" s="189"/>
      <c r="D147" s="202" t="s">
        <v>73</v>
      </c>
      <c r="E147" s="203" t="s">
        <v>244</v>
      </c>
      <c r="F147" s="203" t="s">
        <v>245</v>
      </c>
      <c r="G147" s="189"/>
      <c r="H147" s="189"/>
      <c r="I147" s="192"/>
      <c r="J147" s="204">
        <f>BK147</f>
        <v>0</v>
      </c>
      <c r="K147" s="189"/>
      <c r="L147" s="194"/>
      <c r="M147" s="195"/>
      <c r="N147" s="196"/>
      <c r="O147" s="196"/>
      <c r="P147" s="197">
        <f>SUM(P148:P156)</f>
        <v>0</v>
      </c>
      <c r="Q147" s="196"/>
      <c r="R147" s="197">
        <f>SUM(R148:R156)</f>
        <v>0</v>
      </c>
      <c r="S147" s="196"/>
      <c r="T147" s="198">
        <f>SUM(T148:T156)</f>
        <v>0</v>
      </c>
      <c r="AR147" s="199" t="s">
        <v>80</v>
      </c>
      <c r="AT147" s="200" t="s">
        <v>73</v>
      </c>
      <c r="AU147" s="200" t="s">
        <v>80</v>
      </c>
      <c r="AY147" s="199" t="s">
        <v>139</v>
      </c>
      <c r="BK147" s="201">
        <f>SUM(BK148:BK156)</f>
        <v>0</v>
      </c>
    </row>
    <row r="148" spans="2:65" s="1" customFormat="1" ht="31.5" customHeight="1">
      <c r="B148" s="42"/>
      <c r="C148" s="205" t="s">
        <v>225</v>
      </c>
      <c r="D148" s="205" t="s">
        <v>142</v>
      </c>
      <c r="E148" s="206" t="s">
        <v>247</v>
      </c>
      <c r="F148" s="207" t="s">
        <v>248</v>
      </c>
      <c r="G148" s="208" t="s">
        <v>249</v>
      </c>
      <c r="H148" s="209">
        <v>1.6659999999999999</v>
      </c>
      <c r="I148" s="210"/>
      <c r="J148" s="211">
        <f>ROUND(I148*H148,2)</f>
        <v>0</v>
      </c>
      <c r="K148" s="207" t="s">
        <v>146</v>
      </c>
      <c r="L148" s="62"/>
      <c r="M148" s="212" t="s">
        <v>23</v>
      </c>
      <c r="N148" s="213" t="s">
        <v>45</v>
      </c>
      <c r="O148" s="43"/>
      <c r="P148" s="214">
        <f>O148*H148</f>
        <v>0</v>
      </c>
      <c r="Q148" s="214">
        <v>0</v>
      </c>
      <c r="R148" s="214">
        <f>Q148*H148</f>
        <v>0</v>
      </c>
      <c r="S148" s="214">
        <v>0</v>
      </c>
      <c r="T148" s="215">
        <f>S148*H148</f>
        <v>0</v>
      </c>
      <c r="AR148" s="25" t="s">
        <v>147</v>
      </c>
      <c r="AT148" s="25" t="s">
        <v>142</v>
      </c>
      <c r="AU148" s="25" t="s">
        <v>82</v>
      </c>
      <c r="AY148" s="25" t="s">
        <v>139</v>
      </c>
      <c r="BE148" s="216">
        <f>IF(N148="základní",J148,0)</f>
        <v>0</v>
      </c>
      <c r="BF148" s="216">
        <f>IF(N148="snížená",J148,0)</f>
        <v>0</v>
      </c>
      <c r="BG148" s="216">
        <f>IF(N148="zákl. přenesená",J148,0)</f>
        <v>0</v>
      </c>
      <c r="BH148" s="216">
        <f>IF(N148="sníž. přenesená",J148,0)</f>
        <v>0</v>
      </c>
      <c r="BI148" s="216">
        <f>IF(N148="nulová",J148,0)</f>
        <v>0</v>
      </c>
      <c r="BJ148" s="25" t="s">
        <v>80</v>
      </c>
      <c r="BK148" s="216">
        <f>ROUND(I148*H148,2)</f>
        <v>0</v>
      </c>
      <c r="BL148" s="25" t="s">
        <v>147</v>
      </c>
      <c r="BM148" s="25" t="s">
        <v>490</v>
      </c>
    </row>
    <row r="149" spans="2:65" s="1" customFormat="1" ht="121.5">
      <c r="B149" s="42"/>
      <c r="C149" s="64"/>
      <c r="D149" s="219" t="s">
        <v>164</v>
      </c>
      <c r="E149" s="64"/>
      <c r="F149" s="271" t="s">
        <v>251</v>
      </c>
      <c r="G149" s="64"/>
      <c r="H149" s="64"/>
      <c r="I149" s="173"/>
      <c r="J149" s="64"/>
      <c r="K149" s="64"/>
      <c r="L149" s="62"/>
      <c r="M149" s="267"/>
      <c r="N149" s="43"/>
      <c r="O149" s="43"/>
      <c r="P149" s="43"/>
      <c r="Q149" s="43"/>
      <c r="R149" s="43"/>
      <c r="S149" s="43"/>
      <c r="T149" s="79"/>
      <c r="AT149" s="25" t="s">
        <v>164</v>
      </c>
      <c r="AU149" s="25" t="s">
        <v>82</v>
      </c>
    </row>
    <row r="150" spans="2:65" s="1" customFormat="1" ht="31.5" customHeight="1">
      <c r="B150" s="42"/>
      <c r="C150" s="205" t="s">
        <v>230</v>
      </c>
      <c r="D150" s="205" t="s">
        <v>142</v>
      </c>
      <c r="E150" s="206" t="s">
        <v>253</v>
      </c>
      <c r="F150" s="207" t="s">
        <v>254</v>
      </c>
      <c r="G150" s="208" t="s">
        <v>249</v>
      </c>
      <c r="H150" s="209">
        <v>1.6659999999999999</v>
      </c>
      <c r="I150" s="210"/>
      <c r="J150" s="211">
        <f>ROUND(I150*H150,2)</f>
        <v>0</v>
      </c>
      <c r="K150" s="207" t="s">
        <v>146</v>
      </c>
      <c r="L150" s="62"/>
      <c r="M150" s="212" t="s">
        <v>23</v>
      </c>
      <c r="N150" s="213" t="s">
        <v>45</v>
      </c>
      <c r="O150" s="43"/>
      <c r="P150" s="214">
        <f>O150*H150</f>
        <v>0</v>
      </c>
      <c r="Q150" s="214">
        <v>0</v>
      </c>
      <c r="R150" s="214">
        <f>Q150*H150</f>
        <v>0</v>
      </c>
      <c r="S150" s="214">
        <v>0</v>
      </c>
      <c r="T150" s="215">
        <f>S150*H150</f>
        <v>0</v>
      </c>
      <c r="AR150" s="25" t="s">
        <v>147</v>
      </c>
      <c r="AT150" s="25" t="s">
        <v>142</v>
      </c>
      <c r="AU150" s="25" t="s">
        <v>82</v>
      </c>
      <c r="AY150" s="25" t="s">
        <v>139</v>
      </c>
      <c r="BE150" s="216">
        <f>IF(N150="základní",J150,0)</f>
        <v>0</v>
      </c>
      <c r="BF150" s="216">
        <f>IF(N150="snížená",J150,0)</f>
        <v>0</v>
      </c>
      <c r="BG150" s="216">
        <f>IF(N150="zákl. přenesená",J150,0)</f>
        <v>0</v>
      </c>
      <c r="BH150" s="216">
        <f>IF(N150="sníž. přenesená",J150,0)</f>
        <v>0</v>
      </c>
      <c r="BI150" s="216">
        <f>IF(N150="nulová",J150,0)</f>
        <v>0</v>
      </c>
      <c r="BJ150" s="25" t="s">
        <v>80</v>
      </c>
      <c r="BK150" s="216">
        <f>ROUND(I150*H150,2)</f>
        <v>0</v>
      </c>
      <c r="BL150" s="25" t="s">
        <v>147</v>
      </c>
      <c r="BM150" s="25" t="s">
        <v>491</v>
      </c>
    </row>
    <row r="151" spans="2:65" s="1" customFormat="1" ht="81">
      <c r="B151" s="42"/>
      <c r="C151" s="64"/>
      <c r="D151" s="219" t="s">
        <v>164</v>
      </c>
      <c r="E151" s="64"/>
      <c r="F151" s="271" t="s">
        <v>256</v>
      </c>
      <c r="G151" s="64"/>
      <c r="H151" s="64"/>
      <c r="I151" s="173"/>
      <c r="J151" s="64"/>
      <c r="K151" s="64"/>
      <c r="L151" s="62"/>
      <c r="M151" s="267"/>
      <c r="N151" s="43"/>
      <c r="O151" s="43"/>
      <c r="P151" s="43"/>
      <c r="Q151" s="43"/>
      <c r="R151" s="43"/>
      <c r="S151" s="43"/>
      <c r="T151" s="79"/>
      <c r="AT151" s="25" t="s">
        <v>164</v>
      </c>
      <c r="AU151" s="25" t="s">
        <v>82</v>
      </c>
    </row>
    <row r="152" spans="2:65" s="1" customFormat="1" ht="31.5" customHeight="1">
      <c r="B152" s="42"/>
      <c r="C152" s="205" t="s">
        <v>10</v>
      </c>
      <c r="D152" s="205" t="s">
        <v>142</v>
      </c>
      <c r="E152" s="206" t="s">
        <v>258</v>
      </c>
      <c r="F152" s="207" t="s">
        <v>259</v>
      </c>
      <c r="G152" s="208" t="s">
        <v>249</v>
      </c>
      <c r="H152" s="209">
        <v>16.66</v>
      </c>
      <c r="I152" s="210"/>
      <c r="J152" s="211">
        <f>ROUND(I152*H152,2)</f>
        <v>0</v>
      </c>
      <c r="K152" s="207" t="s">
        <v>146</v>
      </c>
      <c r="L152" s="62"/>
      <c r="M152" s="212" t="s">
        <v>23</v>
      </c>
      <c r="N152" s="213" t="s">
        <v>45</v>
      </c>
      <c r="O152" s="43"/>
      <c r="P152" s="214">
        <f>O152*H152</f>
        <v>0</v>
      </c>
      <c r="Q152" s="214">
        <v>0</v>
      </c>
      <c r="R152" s="214">
        <f>Q152*H152</f>
        <v>0</v>
      </c>
      <c r="S152" s="214">
        <v>0</v>
      </c>
      <c r="T152" s="215">
        <f>S152*H152</f>
        <v>0</v>
      </c>
      <c r="AR152" s="25" t="s">
        <v>147</v>
      </c>
      <c r="AT152" s="25" t="s">
        <v>142</v>
      </c>
      <c r="AU152" s="25" t="s">
        <v>82</v>
      </c>
      <c r="AY152" s="25" t="s">
        <v>139</v>
      </c>
      <c r="BE152" s="216">
        <f>IF(N152="základní",J152,0)</f>
        <v>0</v>
      </c>
      <c r="BF152" s="216">
        <f>IF(N152="snížená",J152,0)</f>
        <v>0</v>
      </c>
      <c r="BG152" s="216">
        <f>IF(N152="zákl. přenesená",J152,0)</f>
        <v>0</v>
      </c>
      <c r="BH152" s="216">
        <f>IF(N152="sníž. přenesená",J152,0)</f>
        <v>0</v>
      </c>
      <c r="BI152" s="216">
        <f>IF(N152="nulová",J152,0)</f>
        <v>0</v>
      </c>
      <c r="BJ152" s="25" t="s">
        <v>80</v>
      </c>
      <c r="BK152" s="216">
        <f>ROUND(I152*H152,2)</f>
        <v>0</v>
      </c>
      <c r="BL152" s="25" t="s">
        <v>147</v>
      </c>
      <c r="BM152" s="25" t="s">
        <v>492</v>
      </c>
    </row>
    <row r="153" spans="2:65" s="1" customFormat="1" ht="81">
      <c r="B153" s="42"/>
      <c r="C153" s="64"/>
      <c r="D153" s="231" t="s">
        <v>164</v>
      </c>
      <c r="E153" s="64"/>
      <c r="F153" s="266" t="s">
        <v>256</v>
      </c>
      <c r="G153" s="64"/>
      <c r="H153" s="64"/>
      <c r="I153" s="173"/>
      <c r="J153" s="64"/>
      <c r="K153" s="64"/>
      <c r="L153" s="62"/>
      <c r="M153" s="267"/>
      <c r="N153" s="43"/>
      <c r="O153" s="43"/>
      <c r="P153" s="43"/>
      <c r="Q153" s="43"/>
      <c r="R153" s="43"/>
      <c r="S153" s="43"/>
      <c r="T153" s="79"/>
      <c r="AT153" s="25" t="s">
        <v>164</v>
      </c>
      <c r="AU153" s="25" t="s">
        <v>82</v>
      </c>
    </row>
    <row r="154" spans="2:65" s="12" customFormat="1">
      <c r="B154" s="217"/>
      <c r="C154" s="218"/>
      <c r="D154" s="219" t="s">
        <v>149</v>
      </c>
      <c r="E154" s="218"/>
      <c r="F154" s="221" t="s">
        <v>493</v>
      </c>
      <c r="G154" s="218"/>
      <c r="H154" s="222">
        <v>16.66</v>
      </c>
      <c r="I154" s="223"/>
      <c r="J154" s="218"/>
      <c r="K154" s="218"/>
      <c r="L154" s="224"/>
      <c r="M154" s="225"/>
      <c r="N154" s="226"/>
      <c r="O154" s="226"/>
      <c r="P154" s="226"/>
      <c r="Q154" s="226"/>
      <c r="R154" s="226"/>
      <c r="S154" s="226"/>
      <c r="T154" s="227"/>
      <c r="AT154" s="228" t="s">
        <v>149</v>
      </c>
      <c r="AU154" s="228" t="s">
        <v>82</v>
      </c>
      <c r="AV154" s="12" t="s">
        <v>82</v>
      </c>
      <c r="AW154" s="12" t="s">
        <v>6</v>
      </c>
      <c r="AX154" s="12" t="s">
        <v>80</v>
      </c>
      <c r="AY154" s="228" t="s">
        <v>139</v>
      </c>
    </row>
    <row r="155" spans="2:65" s="1" customFormat="1" ht="22.5" customHeight="1">
      <c r="B155" s="42"/>
      <c r="C155" s="205" t="s">
        <v>246</v>
      </c>
      <c r="D155" s="205" t="s">
        <v>142</v>
      </c>
      <c r="E155" s="206" t="s">
        <v>263</v>
      </c>
      <c r="F155" s="207" t="s">
        <v>264</v>
      </c>
      <c r="G155" s="208" t="s">
        <v>249</v>
      </c>
      <c r="H155" s="209">
        <v>1.6659999999999999</v>
      </c>
      <c r="I155" s="210"/>
      <c r="J155" s="211">
        <f>ROUND(I155*H155,2)</f>
        <v>0</v>
      </c>
      <c r="K155" s="207" t="s">
        <v>146</v>
      </c>
      <c r="L155" s="62"/>
      <c r="M155" s="212" t="s">
        <v>23</v>
      </c>
      <c r="N155" s="213" t="s">
        <v>45</v>
      </c>
      <c r="O155" s="43"/>
      <c r="P155" s="214">
        <f>O155*H155</f>
        <v>0</v>
      </c>
      <c r="Q155" s="214">
        <v>0</v>
      </c>
      <c r="R155" s="214">
        <f>Q155*H155</f>
        <v>0</v>
      </c>
      <c r="S155" s="214">
        <v>0</v>
      </c>
      <c r="T155" s="215">
        <f>S155*H155</f>
        <v>0</v>
      </c>
      <c r="AR155" s="25" t="s">
        <v>147</v>
      </c>
      <c r="AT155" s="25" t="s">
        <v>142</v>
      </c>
      <c r="AU155" s="25" t="s">
        <v>82</v>
      </c>
      <c r="AY155" s="25" t="s">
        <v>139</v>
      </c>
      <c r="BE155" s="216">
        <f>IF(N155="základní",J155,0)</f>
        <v>0</v>
      </c>
      <c r="BF155" s="216">
        <f>IF(N155="snížená",J155,0)</f>
        <v>0</v>
      </c>
      <c r="BG155" s="216">
        <f>IF(N155="zákl. přenesená",J155,0)</f>
        <v>0</v>
      </c>
      <c r="BH155" s="216">
        <f>IF(N155="sníž. přenesená",J155,0)</f>
        <v>0</v>
      </c>
      <c r="BI155" s="216">
        <f>IF(N155="nulová",J155,0)</f>
        <v>0</v>
      </c>
      <c r="BJ155" s="25" t="s">
        <v>80</v>
      </c>
      <c r="BK155" s="216">
        <f>ROUND(I155*H155,2)</f>
        <v>0</v>
      </c>
      <c r="BL155" s="25" t="s">
        <v>147</v>
      </c>
      <c r="BM155" s="25" t="s">
        <v>494</v>
      </c>
    </row>
    <row r="156" spans="2:65" s="1" customFormat="1" ht="67.5">
      <c r="B156" s="42"/>
      <c r="C156" s="64"/>
      <c r="D156" s="231" t="s">
        <v>164</v>
      </c>
      <c r="E156" s="64"/>
      <c r="F156" s="266" t="s">
        <v>266</v>
      </c>
      <c r="G156" s="64"/>
      <c r="H156" s="64"/>
      <c r="I156" s="173"/>
      <c r="J156" s="64"/>
      <c r="K156" s="64"/>
      <c r="L156" s="62"/>
      <c r="M156" s="267"/>
      <c r="N156" s="43"/>
      <c r="O156" s="43"/>
      <c r="P156" s="43"/>
      <c r="Q156" s="43"/>
      <c r="R156" s="43"/>
      <c r="S156" s="43"/>
      <c r="T156" s="79"/>
      <c r="AT156" s="25" t="s">
        <v>164</v>
      </c>
      <c r="AU156" s="25" t="s">
        <v>82</v>
      </c>
    </row>
    <row r="157" spans="2:65" s="11" customFormat="1" ht="29.85" customHeight="1">
      <c r="B157" s="188"/>
      <c r="C157" s="189"/>
      <c r="D157" s="202" t="s">
        <v>73</v>
      </c>
      <c r="E157" s="203" t="s">
        <v>267</v>
      </c>
      <c r="F157" s="203" t="s">
        <v>268</v>
      </c>
      <c r="G157" s="189"/>
      <c r="H157" s="189"/>
      <c r="I157" s="192"/>
      <c r="J157" s="204">
        <f>BK157</f>
        <v>0</v>
      </c>
      <c r="K157" s="189"/>
      <c r="L157" s="194"/>
      <c r="M157" s="195"/>
      <c r="N157" s="196"/>
      <c r="O157" s="196"/>
      <c r="P157" s="197">
        <f>SUM(P158:P159)</f>
        <v>0</v>
      </c>
      <c r="Q157" s="196"/>
      <c r="R157" s="197">
        <f>SUM(R158:R159)</f>
        <v>0</v>
      </c>
      <c r="S157" s="196"/>
      <c r="T157" s="198">
        <f>SUM(T158:T159)</f>
        <v>0</v>
      </c>
      <c r="AR157" s="199" t="s">
        <v>80</v>
      </c>
      <c r="AT157" s="200" t="s">
        <v>73</v>
      </c>
      <c r="AU157" s="200" t="s">
        <v>80</v>
      </c>
      <c r="AY157" s="199" t="s">
        <v>139</v>
      </c>
      <c r="BK157" s="201">
        <f>SUM(BK158:BK159)</f>
        <v>0</v>
      </c>
    </row>
    <row r="158" spans="2:65" s="1" customFormat="1" ht="44.25" customHeight="1">
      <c r="B158" s="42"/>
      <c r="C158" s="205" t="s">
        <v>252</v>
      </c>
      <c r="D158" s="205" t="s">
        <v>142</v>
      </c>
      <c r="E158" s="206" t="s">
        <v>270</v>
      </c>
      <c r="F158" s="207" t="s">
        <v>271</v>
      </c>
      <c r="G158" s="208" t="s">
        <v>249</v>
      </c>
      <c r="H158" s="209">
        <v>0.106</v>
      </c>
      <c r="I158" s="210"/>
      <c r="J158" s="211">
        <f>ROUND(I158*H158,2)</f>
        <v>0</v>
      </c>
      <c r="K158" s="207" t="s">
        <v>146</v>
      </c>
      <c r="L158" s="62"/>
      <c r="M158" s="212" t="s">
        <v>23</v>
      </c>
      <c r="N158" s="213" t="s">
        <v>45</v>
      </c>
      <c r="O158" s="43"/>
      <c r="P158" s="214">
        <f>O158*H158</f>
        <v>0</v>
      </c>
      <c r="Q158" s="214">
        <v>0</v>
      </c>
      <c r="R158" s="214">
        <f>Q158*H158</f>
        <v>0</v>
      </c>
      <c r="S158" s="214">
        <v>0</v>
      </c>
      <c r="T158" s="215">
        <f>S158*H158</f>
        <v>0</v>
      </c>
      <c r="AR158" s="25" t="s">
        <v>147</v>
      </c>
      <c r="AT158" s="25" t="s">
        <v>142</v>
      </c>
      <c r="AU158" s="25" t="s">
        <v>82</v>
      </c>
      <c r="AY158" s="25" t="s">
        <v>139</v>
      </c>
      <c r="BE158" s="216">
        <f>IF(N158="základní",J158,0)</f>
        <v>0</v>
      </c>
      <c r="BF158" s="216">
        <f>IF(N158="snížená",J158,0)</f>
        <v>0</v>
      </c>
      <c r="BG158" s="216">
        <f>IF(N158="zákl. přenesená",J158,0)</f>
        <v>0</v>
      </c>
      <c r="BH158" s="216">
        <f>IF(N158="sníž. přenesená",J158,0)</f>
        <v>0</v>
      </c>
      <c r="BI158" s="216">
        <f>IF(N158="nulová",J158,0)</f>
        <v>0</v>
      </c>
      <c r="BJ158" s="25" t="s">
        <v>80</v>
      </c>
      <c r="BK158" s="216">
        <f>ROUND(I158*H158,2)</f>
        <v>0</v>
      </c>
      <c r="BL158" s="25" t="s">
        <v>147</v>
      </c>
      <c r="BM158" s="25" t="s">
        <v>495</v>
      </c>
    </row>
    <row r="159" spans="2:65" s="1" customFormat="1" ht="81">
      <c r="B159" s="42"/>
      <c r="C159" s="64"/>
      <c r="D159" s="231" t="s">
        <v>164</v>
      </c>
      <c r="E159" s="64"/>
      <c r="F159" s="266" t="s">
        <v>273</v>
      </c>
      <c r="G159" s="64"/>
      <c r="H159" s="64"/>
      <c r="I159" s="173"/>
      <c r="J159" s="64"/>
      <c r="K159" s="64"/>
      <c r="L159" s="62"/>
      <c r="M159" s="267"/>
      <c r="N159" s="43"/>
      <c r="O159" s="43"/>
      <c r="P159" s="43"/>
      <c r="Q159" s="43"/>
      <c r="R159" s="43"/>
      <c r="S159" s="43"/>
      <c r="T159" s="79"/>
      <c r="AT159" s="25" t="s">
        <v>164</v>
      </c>
      <c r="AU159" s="25" t="s">
        <v>82</v>
      </c>
    </row>
    <row r="160" spans="2:65" s="11" customFormat="1" ht="37.35" customHeight="1">
      <c r="B160" s="188"/>
      <c r="C160" s="189"/>
      <c r="D160" s="190" t="s">
        <v>73</v>
      </c>
      <c r="E160" s="191" t="s">
        <v>274</v>
      </c>
      <c r="F160" s="191" t="s">
        <v>275</v>
      </c>
      <c r="G160" s="189"/>
      <c r="H160" s="189"/>
      <c r="I160" s="192"/>
      <c r="J160" s="193">
        <f>BK160</f>
        <v>0</v>
      </c>
      <c r="K160" s="189"/>
      <c r="L160" s="194"/>
      <c r="M160" s="195"/>
      <c r="N160" s="196"/>
      <c r="O160" s="196"/>
      <c r="P160" s="197">
        <f>P161+P198+P214+P220</f>
        <v>0</v>
      </c>
      <c r="Q160" s="196"/>
      <c r="R160" s="197">
        <f>R161+R198+R214+R220</f>
        <v>1.2756861300000002</v>
      </c>
      <c r="S160" s="196"/>
      <c r="T160" s="198">
        <f>T161+T198+T214+T220</f>
        <v>0.17819505999999999</v>
      </c>
      <c r="AR160" s="199" t="s">
        <v>82</v>
      </c>
      <c r="AT160" s="200" t="s">
        <v>73</v>
      </c>
      <c r="AU160" s="200" t="s">
        <v>74</v>
      </c>
      <c r="AY160" s="199" t="s">
        <v>139</v>
      </c>
      <c r="BK160" s="201">
        <f>BK161+BK198+BK214+BK220</f>
        <v>0</v>
      </c>
    </row>
    <row r="161" spans="2:65" s="11" customFormat="1" ht="19.899999999999999" customHeight="1">
      <c r="B161" s="188"/>
      <c r="C161" s="189"/>
      <c r="D161" s="202" t="s">
        <v>73</v>
      </c>
      <c r="E161" s="203" t="s">
        <v>276</v>
      </c>
      <c r="F161" s="203" t="s">
        <v>277</v>
      </c>
      <c r="G161" s="189"/>
      <c r="H161" s="189"/>
      <c r="I161" s="192"/>
      <c r="J161" s="204">
        <f>BK161</f>
        <v>0</v>
      </c>
      <c r="K161" s="189"/>
      <c r="L161" s="194"/>
      <c r="M161" s="195"/>
      <c r="N161" s="196"/>
      <c r="O161" s="196"/>
      <c r="P161" s="197">
        <f>SUM(P162:P197)</f>
        <v>0</v>
      </c>
      <c r="Q161" s="196"/>
      <c r="R161" s="197">
        <f>SUM(R162:R197)</f>
        <v>0.9377707700000002</v>
      </c>
      <c r="S161" s="196"/>
      <c r="T161" s="198">
        <f>SUM(T162:T197)</f>
        <v>8.064E-3</v>
      </c>
      <c r="AR161" s="199" t="s">
        <v>82</v>
      </c>
      <c r="AT161" s="200" t="s">
        <v>73</v>
      </c>
      <c r="AU161" s="200" t="s">
        <v>80</v>
      </c>
      <c r="AY161" s="199" t="s">
        <v>139</v>
      </c>
      <c r="BK161" s="201">
        <f>SUM(BK162:BK197)</f>
        <v>0</v>
      </c>
    </row>
    <row r="162" spans="2:65" s="1" customFormat="1" ht="44.25" customHeight="1">
      <c r="B162" s="42"/>
      <c r="C162" s="205" t="s">
        <v>257</v>
      </c>
      <c r="D162" s="205" t="s">
        <v>142</v>
      </c>
      <c r="E162" s="206" t="s">
        <v>496</v>
      </c>
      <c r="F162" s="207" t="s">
        <v>497</v>
      </c>
      <c r="G162" s="208" t="s">
        <v>145</v>
      </c>
      <c r="H162" s="209">
        <v>20.469000000000001</v>
      </c>
      <c r="I162" s="210"/>
      <c r="J162" s="211">
        <f>ROUND(I162*H162,2)</f>
        <v>0</v>
      </c>
      <c r="K162" s="207" t="s">
        <v>23</v>
      </c>
      <c r="L162" s="62"/>
      <c r="M162" s="212" t="s">
        <v>23</v>
      </c>
      <c r="N162" s="213" t="s">
        <v>45</v>
      </c>
      <c r="O162" s="43"/>
      <c r="P162" s="214">
        <f>O162*H162</f>
        <v>0</v>
      </c>
      <c r="Q162" s="214">
        <v>4.5130000000000003E-2</v>
      </c>
      <c r="R162" s="214">
        <f>Q162*H162</f>
        <v>0.92376597000000016</v>
      </c>
      <c r="S162" s="214">
        <v>0</v>
      </c>
      <c r="T162" s="215">
        <f>S162*H162</f>
        <v>0</v>
      </c>
      <c r="AR162" s="25" t="s">
        <v>246</v>
      </c>
      <c r="AT162" s="25" t="s">
        <v>142</v>
      </c>
      <c r="AU162" s="25" t="s">
        <v>82</v>
      </c>
      <c r="AY162" s="25" t="s">
        <v>139</v>
      </c>
      <c r="BE162" s="216">
        <f>IF(N162="základní",J162,0)</f>
        <v>0</v>
      </c>
      <c r="BF162" s="216">
        <f>IF(N162="snížená",J162,0)</f>
        <v>0</v>
      </c>
      <c r="BG162" s="216">
        <f>IF(N162="zákl. přenesená",J162,0)</f>
        <v>0</v>
      </c>
      <c r="BH162" s="216">
        <f>IF(N162="sníž. přenesená",J162,0)</f>
        <v>0</v>
      </c>
      <c r="BI162" s="216">
        <f>IF(N162="nulová",J162,0)</f>
        <v>0</v>
      </c>
      <c r="BJ162" s="25" t="s">
        <v>80</v>
      </c>
      <c r="BK162" s="216">
        <f>ROUND(I162*H162,2)</f>
        <v>0</v>
      </c>
      <c r="BL162" s="25" t="s">
        <v>246</v>
      </c>
      <c r="BM162" s="25" t="s">
        <v>498</v>
      </c>
    </row>
    <row r="163" spans="2:65" s="1" customFormat="1" ht="135">
      <c r="B163" s="42"/>
      <c r="C163" s="64"/>
      <c r="D163" s="231" t="s">
        <v>164</v>
      </c>
      <c r="E163" s="64"/>
      <c r="F163" s="266" t="s">
        <v>281</v>
      </c>
      <c r="G163" s="64"/>
      <c r="H163" s="64"/>
      <c r="I163" s="173"/>
      <c r="J163" s="64"/>
      <c r="K163" s="64"/>
      <c r="L163" s="62"/>
      <c r="M163" s="267"/>
      <c r="N163" s="43"/>
      <c r="O163" s="43"/>
      <c r="P163" s="43"/>
      <c r="Q163" s="43"/>
      <c r="R163" s="43"/>
      <c r="S163" s="43"/>
      <c r="T163" s="79"/>
      <c r="AT163" s="25" t="s">
        <v>164</v>
      </c>
      <c r="AU163" s="25" t="s">
        <v>82</v>
      </c>
    </row>
    <row r="164" spans="2:65" s="1" customFormat="1" ht="40.5">
      <c r="B164" s="42"/>
      <c r="C164" s="64"/>
      <c r="D164" s="231" t="s">
        <v>213</v>
      </c>
      <c r="E164" s="64"/>
      <c r="F164" s="266" t="s">
        <v>499</v>
      </c>
      <c r="G164" s="64"/>
      <c r="H164" s="64"/>
      <c r="I164" s="173"/>
      <c r="J164" s="64"/>
      <c r="K164" s="64"/>
      <c r="L164" s="62"/>
      <c r="M164" s="267"/>
      <c r="N164" s="43"/>
      <c r="O164" s="43"/>
      <c r="P164" s="43"/>
      <c r="Q164" s="43"/>
      <c r="R164" s="43"/>
      <c r="S164" s="43"/>
      <c r="T164" s="79"/>
      <c r="AT164" s="25" t="s">
        <v>213</v>
      </c>
      <c r="AU164" s="25" t="s">
        <v>82</v>
      </c>
    </row>
    <row r="165" spans="2:65" s="13" customFormat="1">
      <c r="B165" s="229"/>
      <c r="C165" s="230"/>
      <c r="D165" s="231" t="s">
        <v>149</v>
      </c>
      <c r="E165" s="232" t="s">
        <v>23</v>
      </c>
      <c r="F165" s="233" t="s">
        <v>500</v>
      </c>
      <c r="G165" s="230"/>
      <c r="H165" s="234" t="s">
        <v>23</v>
      </c>
      <c r="I165" s="235"/>
      <c r="J165" s="230"/>
      <c r="K165" s="230"/>
      <c r="L165" s="236"/>
      <c r="M165" s="237"/>
      <c r="N165" s="238"/>
      <c r="O165" s="238"/>
      <c r="P165" s="238"/>
      <c r="Q165" s="238"/>
      <c r="R165" s="238"/>
      <c r="S165" s="238"/>
      <c r="T165" s="239"/>
      <c r="AT165" s="240" t="s">
        <v>149</v>
      </c>
      <c r="AU165" s="240" t="s">
        <v>82</v>
      </c>
      <c r="AV165" s="13" t="s">
        <v>80</v>
      </c>
      <c r="AW165" s="13" t="s">
        <v>37</v>
      </c>
      <c r="AX165" s="13" t="s">
        <v>74</v>
      </c>
      <c r="AY165" s="240" t="s">
        <v>139</v>
      </c>
    </row>
    <row r="166" spans="2:65" s="13" customFormat="1">
      <c r="B166" s="229"/>
      <c r="C166" s="230"/>
      <c r="D166" s="231" t="s">
        <v>149</v>
      </c>
      <c r="E166" s="232" t="s">
        <v>23</v>
      </c>
      <c r="F166" s="233" t="s">
        <v>488</v>
      </c>
      <c r="G166" s="230"/>
      <c r="H166" s="234" t="s">
        <v>23</v>
      </c>
      <c r="I166" s="235"/>
      <c r="J166" s="230"/>
      <c r="K166" s="230"/>
      <c r="L166" s="236"/>
      <c r="M166" s="237"/>
      <c r="N166" s="238"/>
      <c r="O166" s="238"/>
      <c r="P166" s="238"/>
      <c r="Q166" s="238"/>
      <c r="R166" s="238"/>
      <c r="S166" s="238"/>
      <c r="T166" s="239"/>
      <c r="AT166" s="240" t="s">
        <v>149</v>
      </c>
      <c r="AU166" s="240" t="s">
        <v>82</v>
      </c>
      <c r="AV166" s="13" t="s">
        <v>80</v>
      </c>
      <c r="AW166" s="13" t="s">
        <v>37</v>
      </c>
      <c r="AX166" s="13" t="s">
        <v>74</v>
      </c>
      <c r="AY166" s="240" t="s">
        <v>139</v>
      </c>
    </row>
    <row r="167" spans="2:65" s="12" customFormat="1">
      <c r="B167" s="217"/>
      <c r="C167" s="218"/>
      <c r="D167" s="231" t="s">
        <v>149</v>
      </c>
      <c r="E167" s="241" t="s">
        <v>23</v>
      </c>
      <c r="F167" s="242" t="s">
        <v>501</v>
      </c>
      <c r="G167" s="218"/>
      <c r="H167" s="243">
        <v>19.494</v>
      </c>
      <c r="I167" s="223"/>
      <c r="J167" s="218"/>
      <c r="K167" s="218"/>
      <c r="L167" s="224"/>
      <c r="M167" s="225"/>
      <c r="N167" s="226"/>
      <c r="O167" s="226"/>
      <c r="P167" s="226"/>
      <c r="Q167" s="226"/>
      <c r="R167" s="226"/>
      <c r="S167" s="226"/>
      <c r="T167" s="227"/>
      <c r="AT167" s="228" t="s">
        <v>149</v>
      </c>
      <c r="AU167" s="228" t="s">
        <v>82</v>
      </c>
      <c r="AV167" s="12" t="s">
        <v>82</v>
      </c>
      <c r="AW167" s="12" t="s">
        <v>37</v>
      </c>
      <c r="AX167" s="12" t="s">
        <v>74</v>
      </c>
      <c r="AY167" s="228" t="s">
        <v>139</v>
      </c>
    </row>
    <row r="168" spans="2:65" s="14" customFormat="1">
      <c r="B168" s="244"/>
      <c r="C168" s="245"/>
      <c r="D168" s="231" t="s">
        <v>149</v>
      </c>
      <c r="E168" s="246" t="s">
        <v>23</v>
      </c>
      <c r="F168" s="247" t="s">
        <v>157</v>
      </c>
      <c r="G168" s="245"/>
      <c r="H168" s="248">
        <v>19.494</v>
      </c>
      <c r="I168" s="249"/>
      <c r="J168" s="245"/>
      <c r="K168" s="245"/>
      <c r="L168" s="250"/>
      <c r="M168" s="251"/>
      <c r="N168" s="252"/>
      <c r="O168" s="252"/>
      <c r="P168" s="252"/>
      <c r="Q168" s="252"/>
      <c r="R168" s="252"/>
      <c r="S168" s="252"/>
      <c r="T168" s="253"/>
      <c r="AT168" s="254" t="s">
        <v>149</v>
      </c>
      <c r="AU168" s="254" t="s">
        <v>82</v>
      </c>
      <c r="AV168" s="14" t="s">
        <v>158</v>
      </c>
      <c r="AW168" s="14" t="s">
        <v>37</v>
      </c>
      <c r="AX168" s="14" t="s">
        <v>74</v>
      </c>
      <c r="AY168" s="254" t="s">
        <v>139</v>
      </c>
    </row>
    <row r="169" spans="2:65" s="12" customFormat="1">
      <c r="B169" s="217"/>
      <c r="C169" s="218"/>
      <c r="D169" s="231" t="s">
        <v>149</v>
      </c>
      <c r="E169" s="241" t="s">
        <v>23</v>
      </c>
      <c r="F169" s="242" t="s">
        <v>502</v>
      </c>
      <c r="G169" s="218"/>
      <c r="H169" s="243">
        <v>0.97499999999999998</v>
      </c>
      <c r="I169" s="223"/>
      <c r="J169" s="218"/>
      <c r="K169" s="218"/>
      <c r="L169" s="224"/>
      <c r="M169" s="225"/>
      <c r="N169" s="226"/>
      <c r="O169" s="226"/>
      <c r="P169" s="226"/>
      <c r="Q169" s="226"/>
      <c r="R169" s="226"/>
      <c r="S169" s="226"/>
      <c r="T169" s="227"/>
      <c r="AT169" s="228" t="s">
        <v>149</v>
      </c>
      <c r="AU169" s="228" t="s">
        <v>82</v>
      </c>
      <c r="AV169" s="12" t="s">
        <v>82</v>
      </c>
      <c r="AW169" s="12" t="s">
        <v>37</v>
      </c>
      <c r="AX169" s="12" t="s">
        <v>74</v>
      </c>
      <c r="AY169" s="228" t="s">
        <v>139</v>
      </c>
    </row>
    <row r="170" spans="2:65" s="15" customFormat="1">
      <c r="B170" s="255"/>
      <c r="C170" s="256"/>
      <c r="D170" s="219" t="s">
        <v>149</v>
      </c>
      <c r="E170" s="257" t="s">
        <v>23</v>
      </c>
      <c r="F170" s="258" t="s">
        <v>160</v>
      </c>
      <c r="G170" s="256"/>
      <c r="H170" s="259">
        <v>20.469000000000001</v>
      </c>
      <c r="I170" s="260"/>
      <c r="J170" s="256"/>
      <c r="K170" s="256"/>
      <c r="L170" s="261"/>
      <c r="M170" s="262"/>
      <c r="N170" s="263"/>
      <c r="O170" s="263"/>
      <c r="P170" s="263"/>
      <c r="Q170" s="263"/>
      <c r="R170" s="263"/>
      <c r="S170" s="263"/>
      <c r="T170" s="264"/>
      <c r="AT170" s="265" t="s">
        <v>149</v>
      </c>
      <c r="AU170" s="265" t="s">
        <v>82</v>
      </c>
      <c r="AV170" s="15" t="s">
        <v>147</v>
      </c>
      <c r="AW170" s="15" t="s">
        <v>37</v>
      </c>
      <c r="AX170" s="15" t="s">
        <v>80</v>
      </c>
      <c r="AY170" s="265" t="s">
        <v>139</v>
      </c>
    </row>
    <row r="171" spans="2:65" s="1" customFormat="1" ht="31.5" customHeight="1">
      <c r="B171" s="42"/>
      <c r="C171" s="205" t="s">
        <v>262</v>
      </c>
      <c r="D171" s="205" t="s">
        <v>142</v>
      </c>
      <c r="E171" s="206" t="s">
        <v>288</v>
      </c>
      <c r="F171" s="207" t="s">
        <v>289</v>
      </c>
      <c r="G171" s="208" t="s">
        <v>145</v>
      </c>
      <c r="H171" s="209">
        <v>20.469000000000001</v>
      </c>
      <c r="I171" s="210"/>
      <c r="J171" s="211">
        <f>ROUND(I171*H171,2)</f>
        <v>0</v>
      </c>
      <c r="K171" s="207" t="s">
        <v>146</v>
      </c>
      <c r="L171" s="62"/>
      <c r="M171" s="212" t="s">
        <v>23</v>
      </c>
      <c r="N171" s="213" t="s">
        <v>45</v>
      </c>
      <c r="O171" s="43"/>
      <c r="P171" s="214">
        <f>O171*H171</f>
        <v>0</v>
      </c>
      <c r="Q171" s="214">
        <v>2.0000000000000001E-4</v>
      </c>
      <c r="R171" s="214">
        <f>Q171*H171</f>
        <v>4.0938000000000007E-3</v>
      </c>
      <c r="S171" s="214">
        <v>0</v>
      </c>
      <c r="T171" s="215">
        <f>S171*H171</f>
        <v>0</v>
      </c>
      <c r="AR171" s="25" t="s">
        <v>246</v>
      </c>
      <c r="AT171" s="25" t="s">
        <v>142</v>
      </c>
      <c r="AU171" s="25" t="s">
        <v>82</v>
      </c>
      <c r="AY171" s="25" t="s">
        <v>139</v>
      </c>
      <c r="BE171" s="216">
        <f>IF(N171="základní",J171,0)</f>
        <v>0</v>
      </c>
      <c r="BF171" s="216">
        <f>IF(N171="snížená",J171,0)</f>
        <v>0</v>
      </c>
      <c r="BG171" s="216">
        <f>IF(N171="zákl. přenesená",J171,0)</f>
        <v>0</v>
      </c>
      <c r="BH171" s="216">
        <f>IF(N171="sníž. přenesená",J171,0)</f>
        <v>0</v>
      </c>
      <c r="BI171" s="216">
        <f>IF(N171="nulová",J171,0)</f>
        <v>0</v>
      </c>
      <c r="BJ171" s="25" t="s">
        <v>80</v>
      </c>
      <c r="BK171" s="216">
        <f>ROUND(I171*H171,2)</f>
        <v>0</v>
      </c>
      <c r="BL171" s="25" t="s">
        <v>246</v>
      </c>
      <c r="BM171" s="25" t="s">
        <v>503</v>
      </c>
    </row>
    <row r="172" spans="2:65" s="1" customFormat="1" ht="135">
      <c r="B172" s="42"/>
      <c r="C172" s="64"/>
      <c r="D172" s="231" t="s">
        <v>164</v>
      </c>
      <c r="E172" s="64"/>
      <c r="F172" s="266" t="s">
        <v>281</v>
      </c>
      <c r="G172" s="64"/>
      <c r="H172" s="64"/>
      <c r="I172" s="173"/>
      <c r="J172" s="64"/>
      <c r="K172" s="64"/>
      <c r="L172" s="62"/>
      <c r="M172" s="267"/>
      <c r="N172" s="43"/>
      <c r="O172" s="43"/>
      <c r="P172" s="43"/>
      <c r="Q172" s="43"/>
      <c r="R172" s="43"/>
      <c r="S172" s="43"/>
      <c r="T172" s="79"/>
      <c r="AT172" s="25" t="s">
        <v>164</v>
      </c>
      <c r="AU172" s="25" t="s">
        <v>82</v>
      </c>
    </row>
    <row r="173" spans="2:65" s="12" customFormat="1">
      <c r="B173" s="217"/>
      <c r="C173" s="218"/>
      <c r="D173" s="219" t="s">
        <v>149</v>
      </c>
      <c r="E173" s="220" t="s">
        <v>23</v>
      </c>
      <c r="F173" s="221" t="s">
        <v>504</v>
      </c>
      <c r="G173" s="218"/>
      <c r="H173" s="222">
        <v>20.469000000000001</v>
      </c>
      <c r="I173" s="223"/>
      <c r="J173" s="218"/>
      <c r="K173" s="218"/>
      <c r="L173" s="224"/>
      <c r="M173" s="225"/>
      <c r="N173" s="226"/>
      <c r="O173" s="226"/>
      <c r="P173" s="226"/>
      <c r="Q173" s="226"/>
      <c r="R173" s="226"/>
      <c r="S173" s="226"/>
      <c r="T173" s="227"/>
      <c r="AT173" s="228" t="s">
        <v>149</v>
      </c>
      <c r="AU173" s="228" t="s">
        <v>82</v>
      </c>
      <c r="AV173" s="12" t="s">
        <v>82</v>
      </c>
      <c r="AW173" s="12" t="s">
        <v>37</v>
      </c>
      <c r="AX173" s="12" t="s">
        <v>80</v>
      </c>
      <c r="AY173" s="228" t="s">
        <v>139</v>
      </c>
    </row>
    <row r="174" spans="2:65" s="1" customFormat="1" ht="31.5" customHeight="1">
      <c r="B174" s="42"/>
      <c r="C174" s="205" t="s">
        <v>269</v>
      </c>
      <c r="D174" s="205" t="s">
        <v>142</v>
      </c>
      <c r="E174" s="206" t="s">
        <v>505</v>
      </c>
      <c r="F174" s="207" t="s">
        <v>506</v>
      </c>
      <c r="G174" s="208" t="s">
        <v>145</v>
      </c>
      <c r="H174" s="209">
        <v>5.5</v>
      </c>
      <c r="I174" s="210"/>
      <c r="J174" s="211">
        <f>ROUND(I174*H174,2)</f>
        <v>0</v>
      </c>
      <c r="K174" s="207" t="s">
        <v>146</v>
      </c>
      <c r="L174" s="62"/>
      <c r="M174" s="212" t="s">
        <v>23</v>
      </c>
      <c r="N174" s="213" t="s">
        <v>45</v>
      </c>
      <c r="O174" s="43"/>
      <c r="P174" s="214">
        <f>O174*H174</f>
        <v>0</v>
      </c>
      <c r="Q174" s="214">
        <v>1.17E-3</v>
      </c>
      <c r="R174" s="214">
        <f>Q174*H174</f>
        <v>6.4349999999999997E-3</v>
      </c>
      <c r="S174" s="214">
        <v>0</v>
      </c>
      <c r="T174" s="215">
        <f>S174*H174</f>
        <v>0</v>
      </c>
      <c r="AR174" s="25" t="s">
        <v>246</v>
      </c>
      <c r="AT174" s="25" t="s">
        <v>142</v>
      </c>
      <c r="AU174" s="25" t="s">
        <v>82</v>
      </c>
      <c r="AY174" s="25" t="s">
        <v>139</v>
      </c>
      <c r="BE174" s="216">
        <f>IF(N174="základní",J174,0)</f>
        <v>0</v>
      </c>
      <c r="BF174" s="216">
        <f>IF(N174="snížená",J174,0)</f>
        <v>0</v>
      </c>
      <c r="BG174" s="216">
        <f>IF(N174="zákl. přenesená",J174,0)</f>
        <v>0</v>
      </c>
      <c r="BH174" s="216">
        <f>IF(N174="sníž. přenesená",J174,0)</f>
        <v>0</v>
      </c>
      <c r="BI174" s="216">
        <f>IF(N174="nulová",J174,0)</f>
        <v>0</v>
      </c>
      <c r="BJ174" s="25" t="s">
        <v>80</v>
      </c>
      <c r="BK174" s="216">
        <f>ROUND(I174*H174,2)</f>
        <v>0</v>
      </c>
      <c r="BL174" s="25" t="s">
        <v>246</v>
      </c>
      <c r="BM174" s="25" t="s">
        <v>507</v>
      </c>
    </row>
    <row r="175" spans="2:65" s="1" customFormat="1" ht="67.5">
      <c r="B175" s="42"/>
      <c r="C175" s="64"/>
      <c r="D175" s="231" t="s">
        <v>164</v>
      </c>
      <c r="E175" s="64"/>
      <c r="F175" s="266" t="s">
        <v>508</v>
      </c>
      <c r="G175" s="64"/>
      <c r="H175" s="64"/>
      <c r="I175" s="173"/>
      <c r="J175" s="64"/>
      <c r="K175" s="64"/>
      <c r="L175" s="62"/>
      <c r="M175" s="267"/>
      <c r="N175" s="43"/>
      <c r="O175" s="43"/>
      <c r="P175" s="43"/>
      <c r="Q175" s="43"/>
      <c r="R175" s="43"/>
      <c r="S175" s="43"/>
      <c r="T175" s="79"/>
      <c r="AT175" s="25" t="s">
        <v>164</v>
      </c>
      <c r="AU175" s="25" t="s">
        <v>82</v>
      </c>
    </row>
    <row r="176" spans="2:65" s="12" customFormat="1">
      <c r="B176" s="217"/>
      <c r="C176" s="218"/>
      <c r="D176" s="231" t="s">
        <v>149</v>
      </c>
      <c r="E176" s="241" t="s">
        <v>23</v>
      </c>
      <c r="F176" s="242" t="s">
        <v>509</v>
      </c>
      <c r="G176" s="218"/>
      <c r="H176" s="243">
        <v>3</v>
      </c>
      <c r="I176" s="223"/>
      <c r="J176" s="218"/>
      <c r="K176" s="218"/>
      <c r="L176" s="224"/>
      <c r="M176" s="225"/>
      <c r="N176" s="226"/>
      <c r="O176" s="226"/>
      <c r="P176" s="226"/>
      <c r="Q176" s="226"/>
      <c r="R176" s="226"/>
      <c r="S176" s="226"/>
      <c r="T176" s="227"/>
      <c r="AT176" s="228" t="s">
        <v>149</v>
      </c>
      <c r="AU176" s="228" t="s">
        <v>82</v>
      </c>
      <c r="AV176" s="12" t="s">
        <v>82</v>
      </c>
      <c r="AW176" s="12" t="s">
        <v>37</v>
      </c>
      <c r="AX176" s="12" t="s">
        <v>74</v>
      </c>
      <c r="AY176" s="228" t="s">
        <v>139</v>
      </c>
    </row>
    <row r="177" spans="2:65" s="12" customFormat="1">
      <c r="B177" s="217"/>
      <c r="C177" s="218"/>
      <c r="D177" s="231" t="s">
        <v>149</v>
      </c>
      <c r="E177" s="241" t="s">
        <v>23</v>
      </c>
      <c r="F177" s="242" t="s">
        <v>510</v>
      </c>
      <c r="G177" s="218"/>
      <c r="H177" s="243">
        <v>2</v>
      </c>
      <c r="I177" s="223"/>
      <c r="J177" s="218"/>
      <c r="K177" s="218"/>
      <c r="L177" s="224"/>
      <c r="M177" s="225"/>
      <c r="N177" s="226"/>
      <c r="O177" s="226"/>
      <c r="P177" s="226"/>
      <c r="Q177" s="226"/>
      <c r="R177" s="226"/>
      <c r="S177" s="226"/>
      <c r="T177" s="227"/>
      <c r="AT177" s="228" t="s">
        <v>149</v>
      </c>
      <c r="AU177" s="228" t="s">
        <v>82</v>
      </c>
      <c r="AV177" s="12" t="s">
        <v>82</v>
      </c>
      <c r="AW177" s="12" t="s">
        <v>37</v>
      </c>
      <c r="AX177" s="12" t="s">
        <v>74</v>
      </c>
      <c r="AY177" s="228" t="s">
        <v>139</v>
      </c>
    </row>
    <row r="178" spans="2:65" s="14" customFormat="1">
      <c r="B178" s="244"/>
      <c r="C178" s="245"/>
      <c r="D178" s="231" t="s">
        <v>149</v>
      </c>
      <c r="E178" s="246" t="s">
        <v>23</v>
      </c>
      <c r="F178" s="247" t="s">
        <v>157</v>
      </c>
      <c r="G178" s="245"/>
      <c r="H178" s="248">
        <v>5</v>
      </c>
      <c r="I178" s="249"/>
      <c r="J178" s="245"/>
      <c r="K178" s="245"/>
      <c r="L178" s="250"/>
      <c r="M178" s="251"/>
      <c r="N178" s="252"/>
      <c r="O178" s="252"/>
      <c r="P178" s="252"/>
      <c r="Q178" s="252"/>
      <c r="R178" s="252"/>
      <c r="S178" s="252"/>
      <c r="T178" s="253"/>
      <c r="AT178" s="254" t="s">
        <v>149</v>
      </c>
      <c r="AU178" s="254" t="s">
        <v>82</v>
      </c>
      <c r="AV178" s="14" t="s">
        <v>158</v>
      </c>
      <c r="AW178" s="14" t="s">
        <v>37</v>
      </c>
      <c r="AX178" s="14" t="s">
        <v>74</v>
      </c>
      <c r="AY178" s="254" t="s">
        <v>139</v>
      </c>
    </row>
    <row r="179" spans="2:65" s="12" customFormat="1">
      <c r="B179" s="217"/>
      <c r="C179" s="218"/>
      <c r="D179" s="231" t="s">
        <v>149</v>
      </c>
      <c r="E179" s="241" t="s">
        <v>23</v>
      </c>
      <c r="F179" s="242" t="s">
        <v>511</v>
      </c>
      <c r="G179" s="218"/>
      <c r="H179" s="243">
        <v>0.5</v>
      </c>
      <c r="I179" s="223"/>
      <c r="J179" s="218"/>
      <c r="K179" s="218"/>
      <c r="L179" s="224"/>
      <c r="M179" s="225"/>
      <c r="N179" s="226"/>
      <c r="O179" s="226"/>
      <c r="P179" s="226"/>
      <c r="Q179" s="226"/>
      <c r="R179" s="226"/>
      <c r="S179" s="226"/>
      <c r="T179" s="227"/>
      <c r="AT179" s="228" t="s">
        <v>149</v>
      </c>
      <c r="AU179" s="228" t="s">
        <v>82</v>
      </c>
      <c r="AV179" s="12" t="s">
        <v>82</v>
      </c>
      <c r="AW179" s="12" t="s">
        <v>37</v>
      </c>
      <c r="AX179" s="12" t="s">
        <v>74</v>
      </c>
      <c r="AY179" s="228" t="s">
        <v>139</v>
      </c>
    </row>
    <row r="180" spans="2:65" s="15" customFormat="1">
      <c r="B180" s="255"/>
      <c r="C180" s="256"/>
      <c r="D180" s="219" t="s">
        <v>149</v>
      </c>
      <c r="E180" s="257" t="s">
        <v>23</v>
      </c>
      <c r="F180" s="258" t="s">
        <v>160</v>
      </c>
      <c r="G180" s="256"/>
      <c r="H180" s="259">
        <v>5.5</v>
      </c>
      <c r="I180" s="260"/>
      <c r="J180" s="256"/>
      <c r="K180" s="256"/>
      <c r="L180" s="261"/>
      <c r="M180" s="262"/>
      <c r="N180" s="263"/>
      <c r="O180" s="263"/>
      <c r="P180" s="263"/>
      <c r="Q180" s="263"/>
      <c r="R180" s="263"/>
      <c r="S180" s="263"/>
      <c r="T180" s="264"/>
      <c r="AT180" s="265" t="s">
        <v>149</v>
      </c>
      <c r="AU180" s="265" t="s">
        <v>82</v>
      </c>
      <c r="AV180" s="15" t="s">
        <v>147</v>
      </c>
      <c r="AW180" s="15" t="s">
        <v>37</v>
      </c>
      <c r="AX180" s="15" t="s">
        <v>80</v>
      </c>
      <c r="AY180" s="265" t="s">
        <v>139</v>
      </c>
    </row>
    <row r="181" spans="2:65" s="1" customFormat="1" ht="31.5" customHeight="1">
      <c r="B181" s="42"/>
      <c r="C181" s="273" t="s">
        <v>9</v>
      </c>
      <c r="D181" s="273" t="s">
        <v>397</v>
      </c>
      <c r="E181" s="274" t="s">
        <v>512</v>
      </c>
      <c r="F181" s="275" t="s">
        <v>513</v>
      </c>
      <c r="G181" s="276" t="s">
        <v>145</v>
      </c>
      <c r="H181" s="277">
        <v>5.7750000000000004</v>
      </c>
      <c r="I181" s="278"/>
      <c r="J181" s="279">
        <f>ROUND(I181*H181,2)</f>
        <v>0</v>
      </c>
      <c r="K181" s="275" t="s">
        <v>23</v>
      </c>
      <c r="L181" s="280"/>
      <c r="M181" s="281" t="s">
        <v>23</v>
      </c>
      <c r="N181" s="282" t="s">
        <v>45</v>
      </c>
      <c r="O181" s="43"/>
      <c r="P181" s="214">
        <f>O181*H181</f>
        <v>0</v>
      </c>
      <c r="Q181" s="214">
        <v>0</v>
      </c>
      <c r="R181" s="214">
        <f>Q181*H181</f>
        <v>0</v>
      </c>
      <c r="S181" s="214">
        <v>0</v>
      </c>
      <c r="T181" s="215">
        <f>S181*H181</f>
        <v>0</v>
      </c>
      <c r="AR181" s="25" t="s">
        <v>345</v>
      </c>
      <c r="AT181" s="25" t="s">
        <v>397</v>
      </c>
      <c r="AU181" s="25" t="s">
        <v>82</v>
      </c>
      <c r="AY181" s="25" t="s">
        <v>139</v>
      </c>
      <c r="BE181" s="216">
        <f>IF(N181="základní",J181,0)</f>
        <v>0</v>
      </c>
      <c r="BF181" s="216">
        <f>IF(N181="snížená",J181,0)</f>
        <v>0</v>
      </c>
      <c r="BG181" s="216">
        <f>IF(N181="zákl. přenesená",J181,0)</f>
        <v>0</v>
      </c>
      <c r="BH181" s="216">
        <f>IF(N181="sníž. přenesená",J181,0)</f>
        <v>0</v>
      </c>
      <c r="BI181" s="216">
        <f>IF(N181="nulová",J181,0)</f>
        <v>0</v>
      </c>
      <c r="BJ181" s="25" t="s">
        <v>80</v>
      </c>
      <c r="BK181" s="216">
        <f>ROUND(I181*H181,2)</f>
        <v>0</v>
      </c>
      <c r="BL181" s="25" t="s">
        <v>246</v>
      </c>
      <c r="BM181" s="25" t="s">
        <v>514</v>
      </c>
    </row>
    <row r="182" spans="2:65" s="12" customFormat="1">
      <c r="B182" s="217"/>
      <c r="C182" s="218"/>
      <c r="D182" s="219" t="s">
        <v>149</v>
      </c>
      <c r="E182" s="218"/>
      <c r="F182" s="221" t="s">
        <v>515</v>
      </c>
      <c r="G182" s="218"/>
      <c r="H182" s="222">
        <v>5.7750000000000004</v>
      </c>
      <c r="I182" s="223"/>
      <c r="J182" s="218"/>
      <c r="K182" s="218"/>
      <c r="L182" s="224"/>
      <c r="M182" s="225"/>
      <c r="N182" s="226"/>
      <c r="O182" s="226"/>
      <c r="P182" s="226"/>
      <c r="Q182" s="226"/>
      <c r="R182" s="226"/>
      <c r="S182" s="226"/>
      <c r="T182" s="227"/>
      <c r="AT182" s="228" t="s">
        <v>149</v>
      </c>
      <c r="AU182" s="228" t="s">
        <v>82</v>
      </c>
      <c r="AV182" s="12" t="s">
        <v>82</v>
      </c>
      <c r="AW182" s="12" t="s">
        <v>6</v>
      </c>
      <c r="AX182" s="12" t="s">
        <v>80</v>
      </c>
      <c r="AY182" s="228" t="s">
        <v>139</v>
      </c>
    </row>
    <row r="183" spans="2:65" s="1" customFormat="1" ht="22.5" customHeight="1">
      <c r="B183" s="42"/>
      <c r="C183" s="205" t="s">
        <v>287</v>
      </c>
      <c r="D183" s="205" t="s">
        <v>142</v>
      </c>
      <c r="E183" s="206" t="s">
        <v>516</v>
      </c>
      <c r="F183" s="207" t="s">
        <v>517</v>
      </c>
      <c r="G183" s="208" t="s">
        <v>181</v>
      </c>
      <c r="H183" s="209">
        <v>17.38</v>
      </c>
      <c r="I183" s="210"/>
      <c r="J183" s="211">
        <f>ROUND(I183*H183,2)</f>
        <v>0</v>
      </c>
      <c r="K183" s="207" t="s">
        <v>146</v>
      </c>
      <c r="L183" s="62"/>
      <c r="M183" s="212" t="s">
        <v>23</v>
      </c>
      <c r="N183" s="213" t="s">
        <v>45</v>
      </c>
      <c r="O183" s="43"/>
      <c r="P183" s="214">
        <f>O183*H183</f>
        <v>0</v>
      </c>
      <c r="Q183" s="214">
        <v>2.0000000000000001E-4</v>
      </c>
      <c r="R183" s="214">
        <f>Q183*H183</f>
        <v>3.4759999999999999E-3</v>
      </c>
      <c r="S183" s="214">
        <v>0</v>
      </c>
      <c r="T183" s="215">
        <f>S183*H183</f>
        <v>0</v>
      </c>
      <c r="AR183" s="25" t="s">
        <v>246</v>
      </c>
      <c r="AT183" s="25" t="s">
        <v>142</v>
      </c>
      <c r="AU183" s="25" t="s">
        <v>82</v>
      </c>
      <c r="AY183" s="25" t="s">
        <v>139</v>
      </c>
      <c r="BE183" s="216">
        <f>IF(N183="základní",J183,0)</f>
        <v>0</v>
      </c>
      <c r="BF183" s="216">
        <f>IF(N183="snížená",J183,0)</f>
        <v>0</v>
      </c>
      <c r="BG183" s="216">
        <f>IF(N183="zákl. přenesená",J183,0)</f>
        <v>0</v>
      </c>
      <c r="BH183" s="216">
        <f>IF(N183="sníž. přenesená",J183,0)</f>
        <v>0</v>
      </c>
      <c r="BI183" s="216">
        <f>IF(N183="nulová",J183,0)</f>
        <v>0</v>
      </c>
      <c r="BJ183" s="25" t="s">
        <v>80</v>
      </c>
      <c r="BK183" s="216">
        <f>ROUND(I183*H183,2)</f>
        <v>0</v>
      </c>
      <c r="BL183" s="25" t="s">
        <v>246</v>
      </c>
      <c r="BM183" s="25" t="s">
        <v>518</v>
      </c>
    </row>
    <row r="184" spans="2:65" s="1" customFormat="1" ht="67.5">
      <c r="B184" s="42"/>
      <c r="C184" s="64"/>
      <c r="D184" s="231" t="s">
        <v>164</v>
      </c>
      <c r="E184" s="64"/>
      <c r="F184" s="266" t="s">
        <v>508</v>
      </c>
      <c r="G184" s="64"/>
      <c r="H184" s="64"/>
      <c r="I184" s="173"/>
      <c r="J184" s="64"/>
      <c r="K184" s="64"/>
      <c r="L184" s="62"/>
      <c r="M184" s="267"/>
      <c r="N184" s="43"/>
      <c r="O184" s="43"/>
      <c r="P184" s="43"/>
      <c r="Q184" s="43"/>
      <c r="R184" s="43"/>
      <c r="S184" s="43"/>
      <c r="T184" s="79"/>
      <c r="AT184" s="25" t="s">
        <v>164</v>
      </c>
      <c r="AU184" s="25" t="s">
        <v>82</v>
      </c>
    </row>
    <row r="185" spans="2:65" s="12" customFormat="1">
      <c r="B185" s="217"/>
      <c r="C185" s="218"/>
      <c r="D185" s="231" t="s">
        <v>149</v>
      </c>
      <c r="E185" s="241" t="s">
        <v>23</v>
      </c>
      <c r="F185" s="242" t="s">
        <v>519</v>
      </c>
      <c r="G185" s="218"/>
      <c r="H185" s="243">
        <v>3</v>
      </c>
      <c r="I185" s="223"/>
      <c r="J185" s="218"/>
      <c r="K185" s="218"/>
      <c r="L185" s="224"/>
      <c r="M185" s="225"/>
      <c r="N185" s="226"/>
      <c r="O185" s="226"/>
      <c r="P185" s="226"/>
      <c r="Q185" s="226"/>
      <c r="R185" s="226"/>
      <c r="S185" s="226"/>
      <c r="T185" s="227"/>
      <c r="AT185" s="228" t="s">
        <v>149</v>
      </c>
      <c r="AU185" s="228" t="s">
        <v>82</v>
      </c>
      <c r="AV185" s="12" t="s">
        <v>82</v>
      </c>
      <c r="AW185" s="12" t="s">
        <v>37</v>
      </c>
      <c r="AX185" s="12" t="s">
        <v>74</v>
      </c>
      <c r="AY185" s="228" t="s">
        <v>139</v>
      </c>
    </row>
    <row r="186" spans="2:65" s="12" customFormat="1">
      <c r="B186" s="217"/>
      <c r="C186" s="218"/>
      <c r="D186" s="231" t="s">
        <v>149</v>
      </c>
      <c r="E186" s="241" t="s">
        <v>23</v>
      </c>
      <c r="F186" s="242" t="s">
        <v>520</v>
      </c>
      <c r="G186" s="218"/>
      <c r="H186" s="243">
        <v>12.8</v>
      </c>
      <c r="I186" s="223"/>
      <c r="J186" s="218"/>
      <c r="K186" s="218"/>
      <c r="L186" s="224"/>
      <c r="M186" s="225"/>
      <c r="N186" s="226"/>
      <c r="O186" s="226"/>
      <c r="P186" s="226"/>
      <c r="Q186" s="226"/>
      <c r="R186" s="226"/>
      <c r="S186" s="226"/>
      <c r="T186" s="227"/>
      <c r="AT186" s="228" t="s">
        <v>149</v>
      </c>
      <c r="AU186" s="228" t="s">
        <v>82</v>
      </c>
      <c r="AV186" s="12" t="s">
        <v>82</v>
      </c>
      <c r="AW186" s="12" t="s">
        <v>37</v>
      </c>
      <c r="AX186" s="12" t="s">
        <v>74</v>
      </c>
      <c r="AY186" s="228" t="s">
        <v>139</v>
      </c>
    </row>
    <row r="187" spans="2:65" s="14" customFormat="1">
      <c r="B187" s="244"/>
      <c r="C187" s="245"/>
      <c r="D187" s="231" t="s">
        <v>149</v>
      </c>
      <c r="E187" s="246" t="s">
        <v>23</v>
      </c>
      <c r="F187" s="247" t="s">
        <v>157</v>
      </c>
      <c r="G187" s="245"/>
      <c r="H187" s="248">
        <v>15.8</v>
      </c>
      <c r="I187" s="249"/>
      <c r="J187" s="245"/>
      <c r="K187" s="245"/>
      <c r="L187" s="250"/>
      <c r="M187" s="251"/>
      <c r="N187" s="252"/>
      <c r="O187" s="252"/>
      <c r="P187" s="252"/>
      <c r="Q187" s="252"/>
      <c r="R187" s="252"/>
      <c r="S187" s="252"/>
      <c r="T187" s="253"/>
      <c r="AT187" s="254" t="s">
        <v>149</v>
      </c>
      <c r="AU187" s="254" t="s">
        <v>82</v>
      </c>
      <c r="AV187" s="14" t="s">
        <v>158</v>
      </c>
      <c r="AW187" s="14" t="s">
        <v>37</v>
      </c>
      <c r="AX187" s="14" t="s">
        <v>74</v>
      </c>
      <c r="AY187" s="254" t="s">
        <v>139</v>
      </c>
    </row>
    <row r="188" spans="2:65" s="12" customFormat="1">
      <c r="B188" s="217"/>
      <c r="C188" s="218"/>
      <c r="D188" s="231" t="s">
        <v>149</v>
      </c>
      <c r="E188" s="241" t="s">
        <v>23</v>
      </c>
      <c r="F188" s="242" t="s">
        <v>521</v>
      </c>
      <c r="G188" s="218"/>
      <c r="H188" s="243">
        <v>1.58</v>
      </c>
      <c r="I188" s="223"/>
      <c r="J188" s="218"/>
      <c r="K188" s="218"/>
      <c r="L188" s="224"/>
      <c r="M188" s="225"/>
      <c r="N188" s="226"/>
      <c r="O188" s="226"/>
      <c r="P188" s="226"/>
      <c r="Q188" s="226"/>
      <c r="R188" s="226"/>
      <c r="S188" s="226"/>
      <c r="T188" s="227"/>
      <c r="AT188" s="228" t="s">
        <v>149</v>
      </c>
      <c r="AU188" s="228" t="s">
        <v>82</v>
      </c>
      <c r="AV188" s="12" t="s">
        <v>82</v>
      </c>
      <c r="AW188" s="12" t="s">
        <v>37</v>
      </c>
      <c r="AX188" s="12" t="s">
        <v>74</v>
      </c>
      <c r="AY188" s="228" t="s">
        <v>139</v>
      </c>
    </row>
    <row r="189" spans="2:65" s="15" customFormat="1">
      <c r="B189" s="255"/>
      <c r="C189" s="256"/>
      <c r="D189" s="219" t="s">
        <v>149</v>
      </c>
      <c r="E189" s="257" t="s">
        <v>23</v>
      </c>
      <c r="F189" s="258" t="s">
        <v>160</v>
      </c>
      <c r="G189" s="256"/>
      <c r="H189" s="259">
        <v>17.38</v>
      </c>
      <c r="I189" s="260"/>
      <c r="J189" s="256"/>
      <c r="K189" s="256"/>
      <c r="L189" s="261"/>
      <c r="M189" s="262"/>
      <c r="N189" s="263"/>
      <c r="O189" s="263"/>
      <c r="P189" s="263"/>
      <c r="Q189" s="263"/>
      <c r="R189" s="263"/>
      <c r="S189" s="263"/>
      <c r="T189" s="264"/>
      <c r="AT189" s="265" t="s">
        <v>149</v>
      </c>
      <c r="AU189" s="265" t="s">
        <v>82</v>
      </c>
      <c r="AV189" s="15" t="s">
        <v>147</v>
      </c>
      <c r="AW189" s="15" t="s">
        <v>37</v>
      </c>
      <c r="AX189" s="15" t="s">
        <v>80</v>
      </c>
      <c r="AY189" s="265" t="s">
        <v>139</v>
      </c>
    </row>
    <row r="190" spans="2:65" s="1" customFormat="1" ht="22.5" customHeight="1">
      <c r="B190" s="42"/>
      <c r="C190" s="205" t="s">
        <v>292</v>
      </c>
      <c r="D190" s="205" t="s">
        <v>142</v>
      </c>
      <c r="E190" s="206" t="s">
        <v>522</v>
      </c>
      <c r="F190" s="207" t="s">
        <v>523</v>
      </c>
      <c r="G190" s="208" t="s">
        <v>145</v>
      </c>
      <c r="H190" s="209">
        <v>3.84</v>
      </c>
      <c r="I190" s="210"/>
      <c r="J190" s="211">
        <f>ROUND(I190*H190,2)</f>
        <v>0</v>
      </c>
      <c r="K190" s="207" t="s">
        <v>146</v>
      </c>
      <c r="L190" s="62"/>
      <c r="M190" s="212" t="s">
        <v>23</v>
      </c>
      <c r="N190" s="213" t="s">
        <v>45</v>
      </c>
      <c r="O190" s="43"/>
      <c r="P190" s="214">
        <f>O190*H190</f>
        <v>0</v>
      </c>
      <c r="Q190" s="214">
        <v>0</v>
      </c>
      <c r="R190" s="214">
        <f>Q190*H190</f>
        <v>0</v>
      </c>
      <c r="S190" s="214">
        <v>2.0999999999999999E-3</v>
      </c>
      <c r="T190" s="215">
        <f>S190*H190</f>
        <v>8.064E-3</v>
      </c>
      <c r="AR190" s="25" t="s">
        <v>246</v>
      </c>
      <c r="AT190" s="25" t="s">
        <v>142</v>
      </c>
      <c r="AU190" s="25" t="s">
        <v>82</v>
      </c>
      <c r="AY190" s="25" t="s">
        <v>139</v>
      </c>
      <c r="BE190" s="216">
        <f>IF(N190="základní",J190,0)</f>
        <v>0</v>
      </c>
      <c r="BF190" s="216">
        <f>IF(N190="snížená",J190,0)</f>
        <v>0</v>
      </c>
      <c r="BG190" s="216">
        <f>IF(N190="zákl. přenesená",J190,0)</f>
        <v>0</v>
      </c>
      <c r="BH190" s="216">
        <f>IF(N190="sníž. přenesená",J190,0)</f>
        <v>0</v>
      </c>
      <c r="BI190" s="216">
        <f>IF(N190="nulová",J190,0)</f>
        <v>0</v>
      </c>
      <c r="BJ190" s="25" t="s">
        <v>80</v>
      </c>
      <c r="BK190" s="216">
        <f>ROUND(I190*H190,2)</f>
        <v>0</v>
      </c>
      <c r="BL190" s="25" t="s">
        <v>246</v>
      </c>
      <c r="BM190" s="25" t="s">
        <v>524</v>
      </c>
    </row>
    <row r="191" spans="2:65" s="1" customFormat="1" ht="40.5">
      <c r="B191" s="42"/>
      <c r="C191" s="64"/>
      <c r="D191" s="231" t="s">
        <v>164</v>
      </c>
      <c r="E191" s="64"/>
      <c r="F191" s="266" t="s">
        <v>525</v>
      </c>
      <c r="G191" s="64"/>
      <c r="H191" s="64"/>
      <c r="I191" s="173"/>
      <c r="J191" s="64"/>
      <c r="K191" s="64"/>
      <c r="L191" s="62"/>
      <c r="M191" s="267"/>
      <c r="N191" s="43"/>
      <c r="O191" s="43"/>
      <c r="P191" s="43"/>
      <c r="Q191" s="43"/>
      <c r="R191" s="43"/>
      <c r="S191" s="43"/>
      <c r="T191" s="79"/>
      <c r="AT191" s="25" t="s">
        <v>164</v>
      </c>
      <c r="AU191" s="25" t="s">
        <v>82</v>
      </c>
    </row>
    <row r="192" spans="2:65" s="13" customFormat="1">
      <c r="B192" s="229"/>
      <c r="C192" s="230"/>
      <c r="D192" s="231" t="s">
        <v>149</v>
      </c>
      <c r="E192" s="232" t="s">
        <v>23</v>
      </c>
      <c r="F192" s="233" t="s">
        <v>526</v>
      </c>
      <c r="G192" s="230"/>
      <c r="H192" s="234" t="s">
        <v>23</v>
      </c>
      <c r="I192" s="235"/>
      <c r="J192" s="230"/>
      <c r="K192" s="230"/>
      <c r="L192" s="236"/>
      <c r="M192" s="237"/>
      <c r="N192" s="238"/>
      <c r="O192" s="238"/>
      <c r="P192" s="238"/>
      <c r="Q192" s="238"/>
      <c r="R192" s="238"/>
      <c r="S192" s="238"/>
      <c r="T192" s="239"/>
      <c r="AT192" s="240" t="s">
        <v>149</v>
      </c>
      <c r="AU192" s="240" t="s">
        <v>82</v>
      </c>
      <c r="AV192" s="13" t="s">
        <v>80</v>
      </c>
      <c r="AW192" s="13" t="s">
        <v>37</v>
      </c>
      <c r="AX192" s="13" t="s">
        <v>74</v>
      </c>
      <c r="AY192" s="240" t="s">
        <v>139</v>
      </c>
    </row>
    <row r="193" spans="2:65" s="12" customFormat="1">
      <c r="B193" s="217"/>
      <c r="C193" s="218"/>
      <c r="D193" s="219" t="s">
        <v>149</v>
      </c>
      <c r="E193" s="220" t="s">
        <v>23</v>
      </c>
      <c r="F193" s="221" t="s">
        <v>527</v>
      </c>
      <c r="G193" s="218"/>
      <c r="H193" s="222">
        <v>3.84</v>
      </c>
      <c r="I193" s="223"/>
      <c r="J193" s="218"/>
      <c r="K193" s="218"/>
      <c r="L193" s="224"/>
      <c r="M193" s="225"/>
      <c r="N193" s="226"/>
      <c r="O193" s="226"/>
      <c r="P193" s="226"/>
      <c r="Q193" s="226"/>
      <c r="R193" s="226"/>
      <c r="S193" s="226"/>
      <c r="T193" s="227"/>
      <c r="AT193" s="228" t="s">
        <v>149</v>
      </c>
      <c r="AU193" s="228" t="s">
        <v>82</v>
      </c>
      <c r="AV193" s="12" t="s">
        <v>82</v>
      </c>
      <c r="AW193" s="12" t="s">
        <v>37</v>
      </c>
      <c r="AX193" s="12" t="s">
        <v>80</v>
      </c>
      <c r="AY193" s="228" t="s">
        <v>139</v>
      </c>
    </row>
    <row r="194" spans="2:65" s="1" customFormat="1" ht="44.25" customHeight="1">
      <c r="B194" s="42"/>
      <c r="C194" s="205" t="s">
        <v>299</v>
      </c>
      <c r="D194" s="205" t="s">
        <v>142</v>
      </c>
      <c r="E194" s="206" t="s">
        <v>311</v>
      </c>
      <c r="F194" s="207" t="s">
        <v>312</v>
      </c>
      <c r="G194" s="208" t="s">
        <v>249</v>
      </c>
      <c r="H194" s="209">
        <v>0.93799999999999994</v>
      </c>
      <c r="I194" s="210"/>
      <c r="J194" s="211">
        <f>ROUND(I194*H194,2)</f>
        <v>0</v>
      </c>
      <c r="K194" s="207" t="s">
        <v>146</v>
      </c>
      <c r="L194" s="62"/>
      <c r="M194" s="212" t="s">
        <v>23</v>
      </c>
      <c r="N194" s="213" t="s">
        <v>45</v>
      </c>
      <c r="O194" s="43"/>
      <c r="P194" s="214">
        <f>O194*H194</f>
        <v>0</v>
      </c>
      <c r="Q194" s="214">
        <v>0</v>
      </c>
      <c r="R194" s="214">
        <f>Q194*H194</f>
        <v>0</v>
      </c>
      <c r="S194" s="214">
        <v>0</v>
      </c>
      <c r="T194" s="215">
        <f>S194*H194</f>
        <v>0</v>
      </c>
      <c r="AR194" s="25" t="s">
        <v>246</v>
      </c>
      <c r="AT194" s="25" t="s">
        <v>142</v>
      </c>
      <c r="AU194" s="25" t="s">
        <v>82</v>
      </c>
      <c r="AY194" s="25" t="s">
        <v>139</v>
      </c>
      <c r="BE194" s="216">
        <f>IF(N194="základní",J194,0)</f>
        <v>0</v>
      </c>
      <c r="BF194" s="216">
        <f>IF(N194="snížená",J194,0)</f>
        <v>0</v>
      </c>
      <c r="BG194" s="216">
        <f>IF(N194="zákl. přenesená",J194,0)</f>
        <v>0</v>
      </c>
      <c r="BH194" s="216">
        <f>IF(N194="sníž. přenesená",J194,0)</f>
        <v>0</v>
      </c>
      <c r="BI194" s="216">
        <f>IF(N194="nulová",J194,0)</f>
        <v>0</v>
      </c>
      <c r="BJ194" s="25" t="s">
        <v>80</v>
      </c>
      <c r="BK194" s="216">
        <f>ROUND(I194*H194,2)</f>
        <v>0</v>
      </c>
      <c r="BL194" s="25" t="s">
        <v>246</v>
      </c>
      <c r="BM194" s="25" t="s">
        <v>528</v>
      </c>
    </row>
    <row r="195" spans="2:65" s="1" customFormat="1" ht="121.5">
      <c r="B195" s="42"/>
      <c r="C195" s="64"/>
      <c r="D195" s="219" t="s">
        <v>164</v>
      </c>
      <c r="E195" s="64"/>
      <c r="F195" s="271" t="s">
        <v>314</v>
      </c>
      <c r="G195" s="64"/>
      <c r="H195" s="64"/>
      <c r="I195" s="173"/>
      <c r="J195" s="64"/>
      <c r="K195" s="64"/>
      <c r="L195" s="62"/>
      <c r="M195" s="267"/>
      <c r="N195" s="43"/>
      <c r="O195" s="43"/>
      <c r="P195" s="43"/>
      <c r="Q195" s="43"/>
      <c r="R195" s="43"/>
      <c r="S195" s="43"/>
      <c r="T195" s="79"/>
      <c r="AT195" s="25" t="s">
        <v>164</v>
      </c>
      <c r="AU195" s="25" t="s">
        <v>82</v>
      </c>
    </row>
    <row r="196" spans="2:65" s="1" customFormat="1" ht="44.25" customHeight="1">
      <c r="B196" s="42"/>
      <c r="C196" s="205" t="s">
        <v>303</v>
      </c>
      <c r="D196" s="205" t="s">
        <v>142</v>
      </c>
      <c r="E196" s="206" t="s">
        <v>316</v>
      </c>
      <c r="F196" s="207" t="s">
        <v>317</v>
      </c>
      <c r="G196" s="208" t="s">
        <v>249</v>
      </c>
      <c r="H196" s="209">
        <v>0.93799999999999994</v>
      </c>
      <c r="I196" s="210"/>
      <c r="J196" s="211">
        <f>ROUND(I196*H196,2)</f>
        <v>0</v>
      </c>
      <c r="K196" s="207" t="s">
        <v>146</v>
      </c>
      <c r="L196" s="62"/>
      <c r="M196" s="212" t="s">
        <v>23</v>
      </c>
      <c r="N196" s="213" t="s">
        <v>45</v>
      </c>
      <c r="O196" s="43"/>
      <c r="P196" s="214">
        <f>O196*H196</f>
        <v>0</v>
      </c>
      <c r="Q196" s="214">
        <v>0</v>
      </c>
      <c r="R196" s="214">
        <f>Q196*H196</f>
        <v>0</v>
      </c>
      <c r="S196" s="214">
        <v>0</v>
      </c>
      <c r="T196" s="215">
        <f>S196*H196</f>
        <v>0</v>
      </c>
      <c r="AR196" s="25" t="s">
        <v>246</v>
      </c>
      <c r="AT196" s="25" t="s">
        <v>142</v>
      </c>
      <c r="AU196" s="25" t="s">
        <v>82</v>
      </c>
      <c r="AY196" s="25" t="s">
        <v>139</v>
      </c>
      <c r="BE196" s="216">
        <f>IF(N196="základní",J196,0)</f>
        <v>0</v>
      </c>
      <c r="BF196" s="216">
        <f>IF(N196="snížená",J196,0)</f>
        <v>0</v>
      </c>
      <c r="BG196" s="216">
        <f>IF(N196="zákl. přenesená",J196,0)</f>
        <v>0</v>
      </c>
      <c r="BH196" s="216">
        <f>IF(N196="sníž. přenesená",J196,0)</f>
        <v>0</v>
      </c>
      <c r="BI196" s="216">
        <f>IF(N196="nulová",J196,0)</f>
        <v>0</v>
      </c>
      <c r="BJ196" s="25" t="s">
        <v>80</v>
      </c>
      <c r="BK196" s="216">
        <f>ROUND(I196*H196,2)</f>
        <v>0</v>
      </c>
      <c r="BL196" s="25" t="s">
        <v>246</v>
      </c>
      <c r="BM196" s="25" t="s">
        <v>529</v>
      </c>
    </row>
    <row r="197" spans="2:65" s="1" customFormat="1" ht="121.5">
      <c r="B197" s="42"/>
      <c r="C197" s="64"/>
      <c r="D197" s="231" t="s">
        <v>164</v>
      </c>
      <c r="E197" s="64"/>
      <c r="F197" s="266" t="s">
        <v>314</v>
      </c>
      <c r="G197" s="64"/>
      <c r="H197" s="64"/>
      <c r="I197" s="173"/>
      <c r="J197" s="64"/>
      <c r="K197" s="64"/>
      <c r="L197" s="62"/>
      <c r="M197" s="267"/>
      <c r="N197" s="43"/>
      <c r="O197" s="43"/>
      <c r="P197" s="43"/>
      <c r="Q197" s="43"/>
      <c r="R197" s="43"/>
      <c r="S197" s="43"/>
      <c r="T197" s="79"/>
      <c r="AT197" s="25" t="s">
        <v>164</v>
      </c>
      <c r="AU197" s="25" t="s">
        <v>82</v>
      </c>
    </row>
    <row r="198" spans="2:65" s="11" customFormat="1" ht="29.85" customHeight="1">
      <c r="B198" s="188"/>
      <c r="C198" s="189"/>
      <c r="D198" s="202" t="s">
        <v>73</v>
      </c>
      <c r="E198" s="203" t="s">
        <v>319</v>
      </c>
      <c r="F198" s="203" t="s">
        <v>320</v>
      </c>
      <c r="G198" s="189"/>
      <c r="H198" s="189"/>
      <c r="I198" s="192"/>
      <c r="J198" s="204">
        <f>BK198</f>
        <v>0</v>
      </c>
      <c r="K198" s="189"/>
      <c r="L198" s="194"/>
      <c r="M198" s="195"/>
      <c r="N198" s="196"/>
      <c r="O198" s="196"/>
      <c r="P198" s="197">
        <f>SUM(P199:P213)</f>
        <v>0</v>
      </c>
      <c r="Q198" s="196"/>
      <c r="R198" s="197">
        <f>SUM(R199:R213)</f>
        <v>0</v>
      </c>
      <c r="S198" s="196"/>
      <c r="T198" s="198">
        <f>SUM(T199:T213)</f>
        <v>0.104</v>
      </c>
      <c r="AR198" s="199" t="s">
        <v>82</v>
      </c>
      <c r="AT198" s="200" t="s">
        <v>73</v>
      </c>
      <c r="AU198" s="200" t="s">
        <v>80</v>
      </c>
      <c r="AY198" s="199" t="s">
        <v>139</v>
      </c>
      <c r="BK198" s="201">
        <f>SUM(BK199:BK213)</f>
        <v>0</v>
      </c>
    </row>
    <row r="199" spans="2:65" s="1" customFormat="1" ht="31.5" customHeight="1">
      <c r="B199" s="42"/>
      <c r="C199" s="205" t="s">
        <v>310</v>
      </c>
      <c r="D199" s="205" t="s">
        <v>142</v>
      </c>
      <c r="E199" s="206" t="s">
        <v>322</v>
      </c>
      <c r="F199" s="207" t="s">
        <v>530</v>
      </c>
      <c r="G199" s="208" t="s">
        <v>324</v>
      </c>
      <c r="H199" s="209">
        <v>3</v>
      </c>
      <c r="I199" s="210"/>
      <c r="J199" s="211">
        <f>ROUND(I199*H199,2)</f>
        <v>0</v>
      </c>
      <c r="K199" s="207" t="s">
        <v>23</v>
      </c>
      <c r="L199" s="62"/>
      <c r="M199" s="212" t="s">
        <v>23</v>
      </c>
      <c r="N199" s="213" t="s">
        <v>45</v>
      </c>
      <c r="O199" s="43"/>
      <c r="P199" s="214">
        <f>O199*H199</f>
        <v>0</v>
      </c>
      <c r="Q199" s="214">
        <v>0</v>
      </c>
      <c r="R199" s="214">
        <f>Q199*H199</f>
        <v>0</v>
      </c>
      <c r="S199" s="214">
        <v>0</v>
      </c>
      <c r="T199" s="215">
        <f>S199*H199</f>
        <v>0</v>
      </c>
      <c r="AR199" s="25" t="s">
        <v>246</v>
      </c>
      <c r="AT199" s="25" t="s">
        <v>142</v>
      </c>
      <c r="AU199" s="25" t="s">
        <v>82</v>
      </c>
      <c r="AY199" s="25" t="s">
        <v>139</v>
      </c>
      <c r="BE199" s="216">
        <f>IF(N199="základní",J199,0)</f>
        <v>0</v>
      </c>
      <c r="BF199" s="216">
        <f>IF(N199="snížená",J199,0)</f>
        <v>0</v>
      </c>
      <c r="BG199" s="216">
        <f>IF(N199="zákl. přenesená",J199,0)</f>
        <v>0</v>
      </c>
      <c r="BH199" s="216">
        <f>IF(N199="sníž. přenesená",J199,0)</f>
        <v>0</v>
      </c>
      <c r="BI199" s="216">
        <f>IF(N199="nulová",J199,0)</f>
        <v>0</v>
      </c>
      <c r="BJ199" s="25" t="s">
        <v>80</v>
      </c>
      <c r="BK199" s="216">
        <f>ROUND(I199*H199,2)</f>
        <v>0</v>
      </c>
      <c r="BL199" s="25" t="s">
        <v>246</v>
      </c>
      <c r="BM199" s="25" t="s">
        <v>531</v>
      </c>
    </row>
    <row r="200" spans="2:65" s="13" customFormat="1">
      <c r="B200" s="229"/>
      <c r="C200" s="230"/>
      <c r="D200" s="231" t="s">
        <v>149</v>
      </c>
      <c r="E200" s="232" t="s">
        <v>23</v>
      </c>
      <c r="F200" s="233" t="s">
        <v>532</v>
      </c>
      <c r="G200" s="230"/>
      <c r="H200" s="234" t="s">
        <v>23</v>
      </c>
      <c r="I200" s="235"/>
      <c r="J200" s="230"/>
      <c r="K200" s="230"/>
      <c r="L200" s="236"/>
      <c r="M200" s="237"/>
      <c r="N200" s="238"/>
      <c r="O200" s="238"/>
      <c r="P200" s="238"/>
      <c r="Q200" s="238"/>
      <c r="R200" s="238"/>
      <c r="S200" s="238"/>
      <c r="T200" s="239"/>
      <c r="AT200" s="240" t="s">
        <v>149</v>
      </c>
      <c r="AU200" s="240" t="s">
        <v>82</v>
      </c>
      <c r="AV200" s="13" t="s">
        <v>80</v>
      </c>
      <c r="AW200" s="13" t="s">
        <v>37</v>
      </c>
      <c r="AX200" s="13" t="s">
        <v>74</v>
      </c>
      <c r="AY200" s="240" t="s">
        <v>139</v>
      </c>
    </row>
    <row r="201" spans="2:65" s="12" customFormat="1">
      <c r="B201" s="217"/>
      <c r="C201" s="218"/>
      <c r="D201" s="231" t="s">
        <v>149</v>
      </c>
      <c r="E201" s="241" t="s">
        <v>23</v>
      </c>
      <c r="F201" s="242" t="s">
        <v>533</v>
      </c>
      <c r="G201" s="218"/>
      <c r="H201" s="243">
        <v>2</v>
      </c>
      <c r="I201" s="223"/>
      <c r="J201" s="218"/>
      <c r="K201" s="218"/>
      <c r="L201" s="224"/>
      <c r="M201" s="225"/>
      <c r="N201" s="226"/>
      <c r="O201" s="226"/>
      <c r="P201" s="226"/>
      <c r="Q201" s="226"/>
      <c r="R201" s="226"/>
      <c r="S201" s="226"/>
      <c r="T201" s="227"/>
      <c r="AT201" s="228" t="s">
        <v>149</v>
      </c>
      <c r="AU201" s="228" t="s">
        <v>82</v>
      </c>
      <c r="AV201" s="12" t="s">
        <v>82</v>
      </c>
      <c r="AW201" s="12" t="s">
        <v>37</v>
      </c>
      <c r="AX201" s="12" t="s">
        <v>74</v>
      </c>
      <c r="AY201" s="228" t="s">
        <v>139</v>
      </c>
    </row>
    <row r="202" spans="2:65" s="12" customFormat="1">
      <c r="B202" s="217"/>
      <c r="C202" s="218"/>
      <c r="D202" s="231" t="s">
        <v>149</v>
      </c>
      <c r="E202" s="241" t="s">
        <v>23</v>
      </c>
      <c r="F202" s="242" t="s">
        <v>534</v>
      </c>
      <c r="G202" s="218"/>
      <c r="H202" s="243">
        <v>1</v>
      </c>
      <c r="I202" s="223"/>
      <c r="J202" s="218"/>
      <c r="K202" s="218"/>
      <c r="L202" s="224"/>
      <c r="M202" s="225"/>
      <c r="N202" s="226"/>
      <c r="O202" s="226"/>
      <c r="P202" s="226"/>
      <c r="Q202" s="226"/>
      <c r="R202" s="226"/>
      <c r="S202" s="226"/>
      <c r="T202" s="227"/>
      <c r="AT202" s="228" t="s">
        <v>149</v>
      </c>
      <c r="AU202" s="228" t="s">
        <v>82</v>
      </c>
      <c r="AV202" s="12" t="s">
        <v>82</v>
      </c>
      <c r="AW202" s="12" t="s">
        <v>37</v>
      </c>
      <c r="AX202" s="12" t="s">
        <v>74</v>
      </c>
      <c r="AY202" s="228" t="s">
        <v>139</v>
      </c>
    </row>
    <row r="203" spans="2:65" s="14" customFormat="1">
      <c r="B203" s="244"/>
      <c r="C203" s="245"/>
      <c r="D203" s="219" t="s">
        <v>149</v>
      </c>
      <c r="E203" s="268" t="s">
        <v>23</v>
      </c>
      <c r="F203" s="269" t="s">
        <v>157</v>
      </c>
      <c r="G203" s="245"/>
      <c r="H203" s="270">
        <v>3</v>
      </c>
      <c r="I203" s="249"/>
      <c r="J203" s="245"/>
      <c r="K203" s="245"/>
      <c r="L203" s="250"/>
      <c r="M203" s="251"/>
      <c r="N203" s="252"/>
      <c r="O203" s="252"/>
      <c r="P203" s="252"/>
      <c r="Q203" s="252"/>
      <c r="R203" s="252"/>
      <c r="S203" s="252"/>
      <c r="T203" s="253"/>
      <c r="AT203" s="254" t="s">
        <v>149</v>
      </c>
      <c r="AU203" s="254" t="s">
        <v>82</v>
      </c>
      <c r="AV203" s="14" t="s">
        <v>158</v>
      </c>
      <c r="AW203" s="14" t="s">
        <v>37</v>
      </c>
      <c r="AX203" s="14" t="s">
        <v>80</v>
      </c>
      <c r="AY203" s="254" t="s">
        <v>139</v>
      </c>
    </row>
    <row r="204" spans="2:65" s="1" customFormat="1" ht="44.25" customHeight="1">
      <c r="B204" s="42"/>
      <c r="C204" s="205" t="s">
        <v>315</v>
      </c>
      <c r="D204" s="205" t="s">
        <v>142</v>
      </c>
      <c r="E204" s="206" t="s">
        <v>535</v>
      </c>
      <c r="F204" s="207" t="s">
        <v>536</v>
      </c>
      <c r="G204" s="208" t="s">
        <v>537</v>
      </c>
      <c r="H204" s="209">
        <v>4</v>
      </c>
      <c r="I204" s="210"/>
      <c r="J204" s="211">
        <f>ROUND(I204*H204,2)</f>
        <v>0</v>
      </c>
      <c r="K204" s="207" t="s">
        <v>146</v>
      </c>
      <c r="L204" s="62"/>
      <c r="M204" s="212" t="s">
        <v>23</v>
      </c>
      <c r="N204" s="213" t="s">
        <v>45</v>
      </c>
      <c r="O204" s="43"/>
      <c r="P204" s="214">
        <f>O204*H204</f>
        <v>0</v>
      </c>
      <c r="Q204" s="214">
        <v>0</v>
      </c>
      <c r="R204" s="214">
        <f>Q204*H204</f>
        <v>0</v>
      </c>
      <c r="S204" s="214">
        <v>2.5999999999999999E-2</v>
      </c>
      <c r="T204" s="215">
        <f>S204*H204</f>
        <v>0.104</v>
      </c>
      <c r="AR204" s="25" t="s">
        <v>246</v>
      </c>
      <c r="AT204" s="25" t="s">
        <v>142</v>
      </c>
      <c r="AU204" s="25" t="s">
        <v>82</v>
      </c>
      <c r="AY204" s="25" t="s">
        <v>139</v>
      </c>
      <c r="BE204" s="216">
        <f>IF(N204="základní",J204,0)</f>
        <v>0</v>
      </c>
      <c r="BF204" s="216">
        <f>IF(N204="snížená",J204,0)</f>
        <v>0</v>
      </c>
      <c r="BG204" s="216">
        <f>IF(N204="zákl. přenesená",J204,0)</f>
        <v>0</v>
      </c>
      <c r="BH204" s="216">
        <f>IF(N204="sníž. přenesená",J204,0)</f>
        <v>0</v>
      </c>
      <c r="BI204" s="216">
        <f>IF(N204="nulová",J204,0)</f>
        <v>0</v>
      </c>
      <c r="BJ204" s="25" t="s">
        <v>80</v>
      </c>
      <c r="BK204" s="216">
        <f>ROUND(I204*H204,2)</f>
        <v>0</v>
      </c>
      <c r="BL204" s="25" t="s">
        <v>246</v>
      </c>
      <c r="BM204" s="25" t="s">
        <v>538</v>
      </c>
    </row>
    <row r="205" spans="2:65" s="1" customFormat="1" ht="27">
      <c r="B205" s="42"/>
      <c r="C205" s="64"/>
      <c r="D205" s="231" t="s">
        <v>164</v>
      </c>
      <c r="E205" s="64"/>
      <c r="F205" s="266" t="s">
        <v>539</v>
      </c>
      <c r="G205" s="64"/>
      <c r="H205" s="64"/>
      <c r="I205" s="173"/>
      <c r="J205" s="64"/>
      <c r="K205" s="64"/>
      <c r="L205" s="62"/>
      <c r="M205" s="267"/>
      <c r="N205" s="43"/>
      <c r="O205" s="43"/>
      <c r="P205" s="43"/>
      <c r="Q205" s="43"/>
      <c r="R205" s="43"/>
      <c r="S205" s="43"/>
      <c r="T205" s="79"/>
      <c r="AT205" s="25" t="s">
        <v>164</v>
      </c>
      <c r="AU205" s="25" t="s">
        <v>82</v>
      </c>
    </row>
    <row r="206" spans="2:65" s="13" customFormat="1">
      <c r="B206" s="229"/>
      <c r="C206" s="230"/>
      <c r="D206" s="231" t="s">
        <v>149</v>
      </c>
      <c r="E206" s="232" t="s">
        <v>23</v>
      </c>
      <c r="F206" s="233" t="s">
        <v>485</v>
      </c>
      <c r="G206" s="230"/>
      <c r="H206" s="234" t="s">
        <v>23</v>
      </c>
      <c r="I206" s="235"/>
      <c r="J206" s="230"/>
      <c r="K206" s="230"/>
      <c r="L206" s="236"/>
      <c r="M206" s="237"/>
      <c r="N206" s="238"/>
      <c r="O206" s="238"/>
      <c r="P206" s="238"/>
      <c r="Q206" s="238"/>
      <c r="R206" s="238"/>
      <c r="S206" s="238"/>
      <c r="T206" s="239"/>
      <c r="AT206" s="240" t="s">
        <v>149</v>
      </c>
      <c r="AU206" s="240" t="s">
        <v>82</v>
      </c>
      <c r="AV206" s="13" t="s">
        <v>80</v>
      </c>
      <c r="AW206" s="13" t="s">
        <v>37</v>
      </c>
      <c r="AX206" s="13" t="s">
        <v>74</v>
      </c>
      <c r="AY206" s="240" t="s">
        <v>139</v>
      </c>
    </row>
    <row r="207" spans="2:65" s="12" customFormat="1">
      <c r="B207" s="217"/>
      <c r="C207" s="218"/>
      <c r="D207" s="231" t="s">
        <v>149</v>
      </c>
      <c r="E207" s="241" t="s">
        <v>23</v>
      </c>
      <c r="F207" s="242" t="s">
        <v>533</v>
      </c>
      <c r="G207" s="218"/>
      <c r="H207" s="243">
        <v>2</v>
      </c>
      <c r="I207" s="223"/>
      <c r="J207" s="218"/>
      <c r="K207" s="218"/>
      <c r="L207" s="224"/>
      <c r="M207" s="225"/>
      <c r="N207" s="226"/>
      <c r="O207" s="226"/>
      <c r="P207" s="226"/>
      <c r="Q207" s="226"/>
      <c r="R207" s="226"/>
      <c r="S207" s="226"/>
      <c r="T207" s="227"/>
      <c r="AT207" s="228" t="s">
        <v>149</v>
      </c>
      <c r="AU207" s="228" t="s">
        <v>82</v>
      </c>
      <c r="AV207" s="12" t="s">
        <v>82</v>
      </c>
      <c r="AW207" s="12" t="s">
        <v>37</v>
      </c>
      <c r="AX207" s="12" t="s">
        <v>74</v>
      </c>
      <c r="AY207" s="228" t="s">
        <v>139</v>
      </c>
    </row>
    <row r="208" spans="2:65" s="12" customFormat="1">
      <c r="B208" s="217"/>
      <c r="C208" s="218"/>
      <c r="D208" s="231" t="s">
        <v>149</v>
      </c>
      <c r="E208" s="241" t="s">
        <v>23</v>
      </c>
      <c r="F208" s="242" t="s">
        <v>534</v>
      </c>
      <c r="G208" s="218"/>
      <c r="H208" s="243">
        <v>1</v>
      </c>
      <c r="I208" s="223"/>
      <c r="J208" s="218"/>
      <c r="K208" s="218"/>
      <c r="L208" s="224"/>
      <c r="M208" s="225"/>
      <c r="N208" s="226"/>
      <c r="O208" s="226"/>
      <c r="P208" s="226"/>
      <c r="Q208" s="226"/>
      <c r="R208" s="226"/>
      <c r="S208" s="226"/>
      <c r="T208" s="227"/>
      <c r="AT208" s="228" t="s">
        <v>149</v>
      </c>
      <c r="AU208" s="228" t="s">
        <v>82</v>
      </c>
      <c r="AV208" s="12" t="s">
        <v>82</v>
      </c>
      <c r="AW208" s="12" t="s">
        <v>37</v>
      </c>
      <c r="AX208" s="12" t="s">
        <v>74</v>
      </c>
      <c r="AY208" s="228" t="s">
        <v>139</v>
      </c>
    </row>
    <row r="209" spans="2:65" s="14" customFormat="1">
      <c r="B209" s="244"/>
      <c r="C209" s="245"/>
      <c r="D209" s="231" t="s">
        <v>149</v>
      </c>
      <c r="E209" s="246" t="s">
        <v>23</v>
      </c>
      <c r="F209" s="247" t="s">
        <v>157</v>
      </c>
      <c r="G209" s="245"/>
      <c r="H209" s="248">
        <v>3</v>
      </c>
      <c r="I209" s="249"/>
      <c r="J209" s="245"/>
      <c r="K209" s="245"/>
      <c r="L209" s="250"/>
      <c r="M209" s="251"/>
      <c r="N209" s="252"/>
      <c r="O209" s="252"/>
      <c r="P209" s="252"/>
      <c r="Q209" s="252"/>
      <c r="R209" s="252"/>
      <c r="S209" s="252"/>
      <c r="T209" s="253"/>
      <c r="AT209" s="254" t="s">
        <v>149</v>
      </c>
      <c r="AU209" s="254" t="s">
        <v>82</v>
      </c>
      <c r="AV209" s="14" t="s">
        <v>158</v>
      </c>
      <c r="AW209" s="14" t="s">
        <v>37</v>
      </c>
      <c r="AX209" s="14" t="s">
        <v>74</v>
      </c>
      <c r="AY209" s="254" t="s">
        <v>139</v>
      </c>
    </row>
    <row r="210" spans="2:65" s="13" customFormat="1">
      <c r="B210" s="229"/>
      <c r="C210" s="230"/>
      <c r="D210" s="231" t="s">
        <v>149</v>
      </c>
      <c r="E210" s="232" t="s">
        <v>23</v>
      </c>
      <c r="F210" s="233" t="s">
        <v>488</v>
      </c>
      <c r="G210" s="230"/>
      <c r="H210" s="234" t="s">
        <v>23</v>
      </c>
      <c r="I210" s="235"/>
      <c r="J210" s="230"/>
      <c r="K210" s="230"/>
      <c r="L210" s="236"/>
      <c r="M210" s="237"/>
      <c r="N210" s="238"/>
      <c r="O210" s="238"/>
      <c r="P210" s="238"/>
      <c r="Q210" s="238"/>
      <c r="R210" s="238"/>
      <c r="S210" s="238"/>
      <c r="T210" s="239"/>
      <c r="AT210" s="240" t="s">
        <v>149</v>
      </c>
      <c r="AU210" s="240" t="s">
        <v>82</v>
      </c>
      <c r="AV210" s="13" t="s">
        <v>80</v>
      </c>
      <c r="AW210" s="13" t="s">
        <v>37</v>
      </c>
      <c r="AX210" s="13" t="s">
        <v>74</v>
      </c>
      <c r="AY210" s="240" t="s">
        <v>139</v>
      </c>
    </row>
    <row r="211" spans="2:65" s="12" customFormat="1">
      <c r="B211" s="217"/>
      <c r="C211" s="218"/>
      <c r="D211" s="231" t="s">
        <v>149</v>
      </c>
      <c r="E211" s="241" t="s">
        <v>23</v>
      </c>
      <c r="F211" s="242" t="s">
        <v>80</v>
      </c>
      <c r="G211" s="218"/>
      <c r="H211" s="243">
        <v>1</v>
      </c>
      <c r="I211" s="223"/>
      <c r="J211" s="218"/>
      <c r="K211" s="218"/>
      <c r="L211" s="224"/>
      <c r="M211" s="225"/>
      <c r="N211" s="226"/>
      <c r="O211" s="226"/>
      <c r="P211" s="226"/>
      <c r="Q211" s="226"/>
      <c r="R211" s="226"/>
      <c r="S211" s="226"/>
      <c r="T211" s="227"/>
      <c r="AT211" s="228" t="s">
        <v>149</v>
      </c>
      <c r="AU211" s="228" t="s">
        <v>82</v>
      </c>
      <c r="AV211" s="12" t="s">
        <v>82</v>
      </c>
      <c r="AW211" s="12" t="s">
        <v>37</v>
      </c>
      <c r="AX211" s="12" t="s">
        <v>74</v>
      </c>
      <c r="AY211" s="228" t="s">
        <v>139</v>
      </c>
    </row>
    <row r="212" spans="2:65" s="14" customFormat="1">
      <c r="B212" s="244"/>
      <c r="C212" s="245"/>
      <c r="D212" s="231" t="s">
        <v>149</v>
      </c>
      <c r="E212" s="246" t="s">
        <v>23</v>
      </c>
      <c r="F212" s="247" t="s">
        <v>157</v>
      </c>
      <c r="G212" s="245"/>
      <c r="H212" s="248">
        <v>1</v>
      </c>
      <c r="I212" s="249"/>
      <c r="J212" s="245"/>
      <c r="K212" s="245"/>
      <c r="L212" s="250"/>
      <c r="M212" s="251"/>
      <c r="N212" s="252"/>
      <c r="O212" s="252"/>
      <c r="P212" s="252"/>
      <c r="Q212" s="252"/>
      <c r="R212" s="252"/>
      <c r="S212" s="252"/>
      <c r="T212" s="253"/>
      <c r="AT212" s="254" t="s">
        <v>149</v>
      </c>
      <c r="AU212" s="254" t="s">
        <v>82</v>
      </c>
      <c r="AV212" s="14" t="s">
        <v>158</v>
      </c>
      <c r="AW212" s="14" t="s">
        <v>37</v>
      </c>
      <c r="AX212" s="14" t="s">
        <v>74</v>
      </c>
      <c r="AY212" s="254" t="s">
        <v>139</v>
      </c>
    </row>
    <row r="213" spans="2:65" s="15" customFormat="1">
      <c r="B213" s="255"/>
      <c r="C213" s="256"/>
      <c r="D213" s="231" t="s">
        <v>149</v>
      </c>
      <c r="E213" s="283" t="s">
        <v>23</v>
      </c>
      <c r="F213" s="284" t="s">
        <v>160</v>
      </c>
      <c r="G213" s="256"/>
      <c r="H213" s="285">
        <v>4</v>
      </c>
      <c r="I213" s="260"/>
      <c r="J213" s="256"/>
      <c r="K213" s="256"/>
      <c r="L213" s="261"/>
      <c r="M213" s="262"/>
      <c r="N213" s="263"/>
      <c r="O213" s="263"/>
      <c r="P213" s="263"/>
      <c r="Q213" s="263"/>
      <c r="R213" s="263"/>
      <c r="S213" s="263"/>
      <c r="T213" s="264"/>
      <c r="AT213" s="265" t="s">
        <v>149</v>
      </c>
      <c r="AU213" s="265" t="s">
        <v>82</v>
      </c>
      <c r="AV213" s="15" t="s">
        <v>147</v>
      </c>
      <c r="AW213" s="15" t="s">
        <v>37</v>
      </c>
      <c r="AX213" s="15" t="s">
        <v>80</v>
      </c>
      <c r="AY213" s="265" t="s">
        <v>139</v>
      </c>
    </row>
    <row r="214" spans="2:65" s="11" customFormat="1" ht="29.85" customHeight="1">
      <c r="B214" s="188"/>
      <c r="C214" s="189"/>
      <c r="D214" s="202" t="s">
        <v>73</v>
      </c>
      <c r="E214" s="203" t="s">
        <v>360</v>
      </c>
      <c r="F214" s="203" t="s">
        <v>361</v>
      </c>
      <c r="G214" s="189"/>
      <c r="H214" s="189"/>
      <c r="I214" s="192"/>
      <c r="J214" s="204">
        <f>BK214</f>
        <v>0</v>
      </c>
      <c r="K214" s="189"/>
      <c r="L214" s="194"/>
      <c r="M214" s="195"/>
      <c r="N214" s="196"/>
      <c r="O214" s="196"/>
      <c r="P214" s="197">
        <f>SUM(P215:P219)</f>
        <v>0</v>
      </c>
      <c r="Q214" s="196"/>
      <c r="R214" s="197">
        <f>SUM(R215:R219)</f>
        <v>0</v>
      </c>
      <c r="S214" s="196"/>
      <c r="T214" s="198">
        <f>SUM(T215:T219)</f>
        <v>0</v>
      </c>
      <c r="AR214" s="199" t="s">
        <v>82</v>
      </c>
      <c r="AT214" s="200" t="s">
        <v>73</v>
      </c>
      <c r="AU214" s="200" t="s">
        <v>80</v>
      </c>
      <c r="AY214" s="199" t="s">
        <v>139</v>
      </c>
      <c r="BK214" s="201">
        <f>SUM(BK215:BK219)</f>
        <v>0</v>
      </c>
    </row>
    <row r="215" spans="2:65" s="1" customFormat="1" ht="31.5" customHeight="1">
      <c r="B215" s="42"/>
      <c r="C215" s="205" t="s">
        <v>321</v>
      </c>
      <c r="D215" s="205" t="s">
        <v>142</v>
      </c>
      <c r="E215" s="206" t="s">
        <v>363</v>
      </c>
      <c r="F215" s="207" t="s">
        <v>540</v>
      </c>
      <c r="G215" s="208" t="s">
        <v>324</v>
      </c>
      <c r="H215" s="209">
        <v>0</v>
      </c>
      <c r="I215" s="210"/>
      <c r="J215" s="211">
        <f>ROUND(I215*H215,2)</f>
        <v>0</v>
      </c>
      <c r="K215" s="207" t="s">
        <v>23</v>
      </c>
      <c r="L215" s="62"/>
      <c r="M215" s="212" t="s">
        <v>23</v>
      </c>
      <c r="N215" s="213" t="s">
        <v>45</v>
      </c>
      <c r="O215" s="43"/>
      <c r="P215" s="214">
        <f>O215*H215</f>
        <v>0</v>
      </c>
      <c r="Q215" s="214">
        <v>0</v>
      </c>
      <c r="R215" s="214">
        <f>Q215*H215</f>
        <v>0</v>
      </c>
      <c r="S215" s="214">
        <v>0</v>
      </c>
      <c r="T215" s="215">
        <f>S215*H215</f>
        <v>0</v>
      </c>
      <c r="AR215" s="25" t="s">
        <v>246</v>
      </c>
      <c r="AT215" s="25" t="s">
        <v>142</v>
      </c>
      <c r="AU215" s="25" t="s">
        <v>82</v>
      </c>
      <c r="AY215" s="25" t="s">
        <v>139</v>
      </c>
      <c r="BE215" s="216">
        <f>IF(N215="základní",J215,0)</f>
        <v>0</v>
      </c>
      <c r="BF215" s="216">
        <f>IF(N215="snížená",J215,0)</f>
        <v>0</v>
      </c>
      <c r="BG215" s="216">
        <f>IF(N215="zákl. přenesená",J215,0)</f>
        <v>0</v>
      </c>
      <c r="BH215" s="216">
        <f>IF(N215="sníž. přenesená",J215,0)</f>
        <v>0</v>
      </c>
      <c r="BI215" s="216">
        <f>IF(N215="nulová",J215,0)</f>
        <v>0</v>
      </c>
      <c r="BJ215" s="25" t="s">
        <v>80</v>
      </c>
      <c r="BK215" s="216">
        <f>ROUND(I215*H215,2)</f>
        <v>0</v>
      </c>
      <c r="BL215" s="25" t="s">
        <v>246</v>
      </c>
      <c r="BM215" s="25" t="s">
        <v>541</v>
      </c>
    </row>
    <row r="216" spans="2:65" s="1" customFormat="1" ht="44.25" customHeight="1">
      <c r="B216" s="42"/>
      <c r="C216" s="205" t="s">
        <v>327</v>
      </c>
      <c r="D216" s="205" t="s">
        <v>142</v>
      </c>
      <c r="E216" s="206" t="s">
        <v>367</v>
      </c>
      <c r="F216" s="207" t="s">
        <v>542</v>
      </c>
      <c r="G216" s="208" t="s">
        <v>324</v>
      </c>
      <c r="H216" s="209">
        <v>1</v>
      </c>
      <c r="I216" s="210"/>
      <c r="J216" s="211">
        <f>ROUND(I216*H216,2)</f>
        <v>0</v>
      </c>
      <c r="K216" s="207" t="s">
        <v>23</v>
      </c>
      <c r="L216" s="62"/>
      <c r="M216" s="212" t="s">
        <v>23</v>
      </c>
      <c r="N216" s="213" t="s">
        <v>45</v>
      </c>
      <c r="O216" s="43"/>
      <c r="P216" s="214">
        <f>O216*H216</f>
        <v>0</v>
      </c>
      <c r="Q216" s="214">
        <v>0</v>
      </c>
      <c r="R216" s="214">
        <f>Q216*H216</f>
        <v>0</v>
      </c>
      <c r="S216" s="214">
        <v>0</v>
      </c>
      <c r="T216" s="215">
        <f>S216*H216</f>
        <v>0</v>
      </c>
      <c r="AR216" s="25" t="s">
        <v>246</v>
      </c>
      <c r="AT216" s="25" t="s">
        <v>142</v>
      </c>
      <c r="AU216" s="25" t="s">
        <v>82</v>
      </c>
      <c r="AY216" s="25" t="s">
        <v>139</v>
      </c>
      <c r="BE216" s="216">
        <f>IF(N216="základní",J216,0)</f>
        <v>0</v>
      </c>
      <c r="BF216" s="216">
        <f>IF(N216="snížená",J216,0)</f>
        <v>0</v>
      </c>
      <c r="BG216" s="216">
        <f>IF(N216="zákl. přenesená",J216,0)</f>
        <v>0</v>
      </c>
      <c r="BH216" s="216">
        <f>IF(N216="sníž. přenesená",J216,0)</f>
        <v>0</v>
      </c>
      <c r="BI216" s="216">
        <f>IF(N216="nulová",J216,0)</f>
        <v>0</v>
      </c>
      <c r="BJ216" s="25" t="s">
        <v>80</v>
      </c>
      <c r="BK216" s="216">
        <f>ROUND(I216*H216,2)</f>
        <v>0</v>
      </c>
      <c r="BL216" s="25" t="s">
        <v>246</v>
      </c>
      <c r="BM216" s="25" t="s">
        <v>543</v>
      </c>
    </row>
    <row r="217" spans="2:65" s="1" customFormat="1" ht="44.25" customHeight="1">
      <c r="B217" s="42"/>
      <c r="C217" s="205" t="s">
        <v>335</v>
      </c>
      <c r="D217" s="205" t="s">
        <v>142</v>
      </c>
      <c r="E217" s="206" t="s">
        <v>371</v>
      </c>
      <c r="F217" s="207" t="s">
        <v>544</v>
      </c>
      <c r="G217" s="208" t="s">
        <v>324</v>
      </c>
      <c r="H217" s="209">
        <v>1</v>
      </c>
      <c r="I217" s="210"/>
      <c r="J217" s="211">
        <f>ROUND(I217*H217,2)</f>
        <v>0</v>
      </c>
      <c r="K217" s="207" t="s">
        <v>23</v>
      </c>
      <c r="L217" s="62"/>
      <c r="M217" s="212" t="s">
        <v>23</v>
      </c>
      <c r="N217" s="213" t="s">
        <v>45</v>
      </c>
      <c r="O217" s="43"/>
      <c r="P217" s="214">
        <f>O217*H217</f>
        <v>0</v>
      </c>
      <c r="Q217" s="214">
        <v>0</v>
      </c>
      <c r="R217" s="214">
        <f>Q217*H217</f>
        <v>0</v>
      </c>
      <c r="S217" s="214">
        <v>0</v>
      </c>
      <c r="T217" s="215">
        <f>S217*H217</f>
        <v>0</v>
      </c>
      <c r="AR217" s="25" t="s">
        <v>246</v>
      </c>
      <c r="AT217" s="25" t="s">
        <v>142</v>
      </c>
      <c r="AU217" s="25" t="s">
        <v>82</v>
      </c>
      <c r="AY217" s="25" t="s">
        <v>139</v>
      </c>
      <c r="BE217" s="216">
        <f>IF(N217="základní",J217,0)</f>
        <v>0</v>
      </c>
      <c r="BF217" s="216">
        <f>IF(N217="snížená",J217,0)</f>
        <v>0</v>
      </c>
      <c r="BG217" s="216">
        <f>IF(N217="zákl. přenesená",J217,0)</f>
        <v>0</v>
      </c>
      <c r="BH217" s="216">
        <f>IF(N217="sníž. přenesená",J217,0)</f>
        <v>0</v>
      </c>
      <c r="BI217" s="216">
        <f>IF(N217="nulová",J217,0)</f>
        <v>0</v>
      </c>
      <c r="BJ217" s="25" t="s">
        <v>80</v>
      </c>
      <c r="BK217" s="216">
        <f>ROUND(I217*H217,2)</f>
        <v>0</v>
      </c>
      <c r="BL217" s="25" t="s">
        <v>246</v>
      </c>
      <c r="BM217" s="25" t="s">
        <v>545</v>
      </c>
    </row>
    <row r="218" spans="2:65" s="1" customFormat="1" ht="31.5" customHeight="1">
      <c r="B218" s="42"/>
      <c r="C218" s="205" t="s">
        <v>340</v>
      </c>
      <c r="D218" s="205" t="s">
        <v>142</v>
      </c>
      <c r="E218" s="206" t="s">
        <v>403</v>
      </c>
      <c r="F218" s="207" t="s">
        <v>404</v>
      </c>
      <c r="G218" s="208" t="s">
        <v>357</v>
      </c>
      <c r="H218" s="272"/>
      <c r="I218" s="210"/>
      <c r="J218" s="211">
        <f>ROUND(I218*H218,2)</f>
        <v>0</v>
      </c>
      <c r="K218" s="207" t="s">
        <v>146</v>
      </c>
      <c r="L218" s="62"/>
      <c r="M218" s="212" t="s">
        <v>23</v>
      </c>
      <c r="N218" s="213" t="s">
        <v>45</v>
      </c>
      <c r="O218" s="43"/>
      <c r="P218" s="214">
        <f>O218*H218</f>
        <v>0</v>
      </c>
      <c r="Q218" s="214">
        <v>0</v>
      </c>
      <c r="R218" s="214">
        <f>Q218*H218</f>
        <v>0</v>
      </c>
      <c r="S218" s="214">
        <v>0</v>
      </c>
      <c r="T218" s="215">
        <f>S218*H218</f>
        <v>0</v>
      </c>
      <c r="AR218" s="25" t="s">
        <v>246</v>
      </c>
      <c r="AT218" s="25" t="s">
        <v>142</v>
      </c>
      <c r="AU218" s="25" t="s">
        <v>82</v>
      </c>
      <c r="AY218" s="25" t="s">
        <v>139</v>
      </c>
      <c r="BE218" s="216">
        <f>IF(N218="základní",J218,0)</f>
        <v>0</v>
      </c>
      <c r="BF218" s="216">
        <f>IF(N218="snížená",J218,0)</f>
        <v>0</v>
      </c>
      <c r="BG218" s="216">
        <f>IF(N218="zákl. přenesená",J218,0)</f>
        <v>0</v>
      </c>
      <c r="BH218" s="216">
        <f>IF(N218="sníž. přenesená",J218,0)</f>
        <v>0</v>
      </c>
      <c r="BI218" s="216">
        <f>IF(N218="nulová",J218,0)</f>
        <v>0</v>
      </c>
      <c r="BJ218" s="25" t="s">
        <v>80</v>
      </c>
      <c r="BK218" s="216">
        <f>ROUND(I218*H218,2)</f>
        <v>0</v>
      </c>
      <c r="BL218" s="25" t="s">
        <v>246</v>
      </c>
      <c r="BM218" s="25" t="s">
        <v>546</v>
      </c>
    </row>
    <row r="219" spans="2:65" s="1" customFormat="1" ht="121.5">
      <c r="B219" s="42"/>
      <c r="C219" s="64"/>
      <c r="D219" s="231" t="s">
        <v>164</v>
      </c>
      <c r="E219" s="64"/>
      <c r="F219" s="266" t="s">
        <v>406</v>
      </c>
      <c r="G219" s="64"/>
      <c r="H219" s="64"/>
      <c r="I219" s="173"/>
      <c r="J219" s="64"/>
      <c r="K219" s="64"/>
      <c r="L219" s="62"/>
      <c r="M219" s="267"/>
      <c r="N219" s="43"/>
      <c r="O219" s="43"/>
      <c r="P219" s="43"/>
      <c r="Q219" s="43"/>
      <c r="R219" s="43"/>
      <c r="S219" s="43"/>
      <c r="T219" s="79"/>
      <c r="AT219" s="25" t="s">
        <v>164</v>
      </c>
      <c r="AU219" s="25" t="s">
        <v>82</v>
      </c>
    </row>
    <row r="220" spans="2:65" s="11" customFormat="1" ht="29.85" customHeight="1">
      <c r="B220" s="188"/>
      <c r="C220" s="189"/>
      <c r="D220" s="202" t="s">
        <v>73</v>
      </c>
      <c r="E220" s="203" t="s">
        <v>407</v>
      </c>
      <c r="F220" s="203" t="s">
        <v>408</v>
      </c>
      <c r="G220" s="189"/>
      <c r="H220" s="189"/>
      <c r="I220" s="192"/>
      <c r="J220" s="204">
        <f>BK220</f>
        <v>0</v>
      </c>
      <c r="K220" s="189"/>
      <c r="L220" s="194"/>
      <c r="M220" s="195"/>
      <c r="N220" s="196"/>
      <c r="O220" s="196"/>
      <c r="P220" s="197">
        <f>SUM(P221:P242)</f>
        <v>0</v>
      </c>
      <c r="Q220" s="196"/>
      <c r="R220" s="197">
        <f>SUM(R221:R242)</f>
        <v>0.33791536</v>
      </c>
      <c r="S220" s="196"/>
      <c r="T220" s="198">
        <f>SUM(T221:T242)</f>
        <v>6.6131059999999992E-2</v>
      </c>
      <c r="AR220" s="199" t="s">
        <v>82</v>
      </c>
      <c r="AT220" s="200" t="s">
        <v>73</v>
      </c>
      <c r="AU220" s="200" t="s">
        <v>80</v>
      </c>
      <c r="AY220" s="199" t="s">
        <v>139</v>
      </c>
      <c r="BK220" s="201">
        <f>SUM(BK221:BK242)</f>
        <v>0</v>
      </c>
    </row>
    <row r="221" spans="2:65" s="1" customFormat="1" ht="22.5" customHeight="1">
      <c r="B221" s="42"/>
      <c r="C221" s="205" t="s">
        <v>345</v>
      </c>
      <c r="D221" s="205" t="s">
        <v>142</v>
      </c>
      <c r="E221" s="206" t="s">
        <v>547</v>
      </c>
      <c r="F221" s="207" t="s">
        <v>548</v>
      </c>
      <c r="G221" s="208" t="s">
        <v>145</v>
      </c>
      <c r="H221" s="209">
        <v>213.32599999999999</v>
      </c>
      <c r="I221" s="210"/>
      <c r="J221" s="211">
        <f>ROUND(I221*H221,2)</f>
        <v>0</v>
      </c>
      <c r="K221" s="207" t="s">
        <v>146</v>
      </c>
      <c r="L221" s="62"/>
      <c r="M221" s="212" t="s">
        <v>23</v>
      </c>
      <c r="N221" s="213" t="s">
        <v>45</v>
      </c>
      <c r="O221" s="43"/>
      <c r="P221" s="214">
        <f>O221*H221</f>
        <v>0</v>
      </c>
      <c r="Q221" s="214">
        <v>1E-3</v>
      </c>
      <c r="R221" s="214">
        <f>Q221*H221</f>
        <v>0.21332599999999999</v>
      </c>
      <c r="S221" s="214">
        <v>3.1E-4</v>
      </c>
      <c r="T221" s="215">
        <f>S221*H221</f>
        <v>6.6131059999999992E-2</v>
      </c>
      <c r="AR221" s="25" t="s">
        <v>246</v>
      </c>
      <c r="AT221" s="25" t="s">
        <v>142</v>
      </c>
      <c r="AU221" s="25" t="s">
        <v>82</v>
      </c>
      <c r="AY221" s="25" t="s">
        <v>139</v>
      </c>
      <c r="BE221" s="216">
        <f>IF(N221="základní",J221,0)</f>
        <v>0</v>
      </c>
      <c r="BF221" s="216">
        <f>IF(N221="snížená",J221,0)</f>
        <v>0</v>
      </c>
      <c r="BG221" s="216">
        <f>IF(N221="zákl. přenesená",J221,0)</f>
        <v>0</v>
      </c>
      <c r="BH221" s="216">
        <f>IF(N221="sníž. přenesená",J221,0)</f>
        <v>0</v>
      </c>
      <c r="BI221" s="216">
        <f>IF(N221="nulová",J221,0)</f>
        <v>0</v>
      </c>
      <c r="BJ221" s="25" t="s">
        <v>80</v>
      </c>
      <c r="BK221" s="216">
        <f>ROUND(I221*H221,2)</f>
        <v>0</v>
      </c>
      <c r="BL221" s="25" t="s">
        <v>246</v>
      </c>
      <c r="BM221" s="25" t="s">
        <v>549</v>
      </c>
    </row>
    <row r="222" spans="2:65" s="1" customFormat="1" ht="27">
      <c r="B222" s="42"/>
      <c r="C222" s="64"/>
      <c r="D222" s="231" t="s">
        <v>164</v>
      </c>
      <c r="E222" s="64"/>
      <c r="F222" s="266" t="s">
        <v>413</v>
      </c>
      <c r="G222" s="64"/>
      <c r="H222" s="64"/>
      <c r="I222" s="173"/>
      <c r="J222" s="64"/>
      <c r="K222" s="64"/>
      <c r="L222" s="62"/>
      <c r="M222" s="267"/>
      <c r="N222" s="43"/>
      <c r="O222" s="43"/>
      <c r="P222" s="43"/>
      <c r="Q222" s="43"/>
      <c r="R222" s="43"/>
      <c r="S222" s="43"/>
      <c r="T222" s="79"/>
      <c r="AT222" s="25" t="s">
        <v>164</v>
      </c>
      <c r="AU222" s="25" t="s">
        <v>82</v>
      </c>
    </row>
    <row r="223" spans="2:65" s="13" customFormat="1">
      <c r="B223" s="229"/>
      <c r="C223" s="230"/>
      <c r="D223" s="231" t="s">
        <v>149</v>
      </c>
      <c r="E223" s="232" t="s">
        <v>23</v>
      </c>
      <c r="F223" s="233" t="s">
        <v>488</v>
      </c>
      <c r="G223" s="230"/>
      <c r="H223" s="234" t="s">
        <v>23</v>
      </c>
      <c r="I223" s="235"/>
      <c r="J223" s="230"/>
      <c r="K223" s="230"/>
      <c r="L223" s="236"/>
      <c r="M223" s="237"/>
      <c r="N223" s="238"/>
      <c r="O223" s="238"/>
      <c r="P223" s="238"/>
      <c r="Q223" s="238"/>
      <c r="R223" s="238"/>
      <c r="S223" s="238"/>
      <c r="T223" s="239"/>
      <c r="AT223" s="240" t="s">
        <v>149</v>
      </c>
      <c r="AU223" s="240" t="s">
        <v>82</v>
      </c>
      <c r="AV223" s="13" t="s">
        <v>80</v>
      </c>
      <c r="AW223" s="13" t="s">
        <v>37</v>
      </c>
      <c r="AX223" s="13" t="s">
        <v>74</v>
      </c>
      <c r="AY223" s="240" t="s">
        <v>139</v>
      </c>
    </row>
    <row r="224" spans="2:65" s="12" customFormat="1">
      <c r="B224" s="217"/>
      <c r="C224" s="218"/>
      <c r="D224" s="231" t="s">
        <v>149</v>
      </c>
      <c r="E224" s="241" t="s">
        <v>23</v>
      </c>
      <c r="F224" s="242" t="s">
        <v>550</v>
      </c>
      <c r="G224" s="218"/>
      <c r="H224" s="243">
        <v>0</v>
      </c>
      <c r="I224" s="223"/>
      <c r="J224" s="218"/>
      <c r="K224" s="218"/>
      <c r="L224" s="224"/>
      <c r="M224" s="225"/>
      <c r="N224" s="226"/>
      <c r="O224" s="226"/>
      <c r="P224" s="226"/>
      <c r="Q224" s="226"/>
      <c r="R224" s="226"/>
      <c r="S224" s="226"/>
      <c r="T224" s="227"/>
      <c r="AT224" s="228" t="s">
        <v>149</v>
      </c>
      <c r="AU224" s="228" t="s">
        <v>82</v>
      </c>
      <c r="AV224" s="12" t="s">
        <v>82</v>
      </c>
      <c r="AW224" s="12" t="s">
        <v>37</v>
      </c>
      <c r="AX224" s="12" t="s">
        <v>74</v>
      </c>
      <c r="AY224" s="228" t="s">
        <v>139</v>
      </c>
    </row>
    <row r="225" spans="2:65" s="13" customFormat="1">
      <c r="B225" s="229"/>
      <c r="C225" s="230"/>
      <c r="D225" s="231" t="s">
        <v>149</v>
      </c>
      <c r="E225" s="232" t="s">
        <v>23</v>
      </c>
      <c r="F225" s="233" t="s">
        <v>551</v>
      </c>
      <c r="G225" s="230"/>
      <c r="H225" s="234" t="s">
        <v>23</v>
      </c>
      <c r="I225" s="235"/>
      <c r="J225" s="230"/>
      <c r="K225" s="230"/>
      <c r="L225" s="236"/>
      <c r="M225" s="237"/>
      <c r="N225" s="238"/>
      <c r="O225" s="238"/>
      <c r="P225" s="238"/>
      <c r="Q225" s="238"/>
      <c r="R225" s="238"/>
      <c r="S225" s="238"/>
      <c r="T225" s="239"/>
      <c r="AT225" s="240" t="s">
        <v>149</v>
      </c>
      <c r="AU225" s="240" t="s">
        <v>82</v>
      </c>
      <c r="AV225" s="13" t="s">
        <v>80</v>
      </c>
      <c r="AW225" s="13" t="s">
        <v>37</v>
      </c>
      <c r="AX225" s="13" t="s">
        <v>74</v>
      </c>
      <c r="AY225" s="240" t="s">
        <v>139</v>
      </c>
    </row>
    <row r="226" spans="2:65" s="12" customFormat="1">
      <c r="B226" s="217"/>
      <c r="C226" s="218"/>
      <c r="D226" s="231" t="s">
        <v>149</v>
      </c>
      <c r="E226" s="241" t="s">
        <v>23</v>
      </c>
      <c r="F226" s="242" t="s">
        <v>552</v>
      </c>
      <c r="G226" s="218"/>
      <c r="H226" s="243">
        <v>104.52800000000001</v>
      </c>
      <c r="I226" s="223"/>
      <c r="J226" s="218"/>
      <c r="K226" s="218"/>
      <c r="L226" s="224"/>
      <c r="M226" s="225"/>
      <c r="N226" s="226"/>
      <c r="O226" s="226"/>
      <c r="P226" s="226"/>
      <c r="Q226" s="226"/>
      <c r="R226" s="226"/>
      <c r="S226" s="226"/>
      <c r="T226" s="227"/>
      <c r="AT226" s="228" t="s">
        <v>149</v>
      </c>
      <c r="AU226" s="228" t="s">
        <v>82</v>
      </c>
      <c r="AV226" s="12" t="s">
        <v>82</v>
      </c>
      <c r="AW226" s="12" t="s">
        <v>37</v>
      </c>
      <c r="AX226" s="12" t="s">
        <v>74</v>
      </c>
      <c r="AY226" s="228" t="s">
        <v>139</v>
      </c>
    </row>
    <row r="227" spans="2:65" s="13" customFormat="1">
      <c r="B227" s="229"/>
      <c r="C227" s="230"/>
      <c r="D227" s="231" t="s">
        <v>149</v>
      </c>
      <c r="E227" s="232" t="s">
        <v>23</v>
      </c>
      <c r="F227" s="233" t="s">
        <v>485</v>
      </c>
      <c r="G227" s="230"/>
      <c r="H227" s="234" t="s">
        <v>23</v>
      </c>
      <c r="I227" s="235"/>
      <c r="J227" s="230"/>
      <c r="K227" s="230"/>
      <c r="L227" s="236"/>
      <c r="M227" s="237"/>
      <c r="N227" s="238"/>
      <c r="O227" s="238"/>
      <c r="P227" s="238"/>
      <c r="Q227" s="238"/>
      <c r="R227" s="238"/>
      <c r="S227" s="238"/>
      <c r="T227" s="239"/>
      <c r="AT227" s="240" t="s">
        <v>149</v>
      </c>
      <c r="AU227" s="240" t="s">
        <v>82</v>
      </c>
      <c r="AV227" s="13" t="s">
        <v>80</v>
      </c>
      <c r="AW227" s="13" t="s">
        <v>37</v>
      </c>
      <c r="AX227" s="13" t="s">
        <v>74</v>
      </c>
      <c r="AY227" s="240" t="s">
        <v>139</v>
      </c>
    </row>
    <row r="228" spans="2:65" s="12" customFormat="1">
      <c r="B228" s="217"/>
      <c r="C228" s="218"/>
      <c r="D228" s="231" t="s">
        <v>149</v>
      </c>
      <c r="E228" s="241" t="s">
        <v>23</v>
      </c>
      <c r="F228" s="242" t="s">
        <v>553</v>
      </c>
      <c r="G228" s="218"/>
      <c r="H228" s="243">
        <v>0</v>
      </c>
      <c r="I228" s="223"/>
      <c r="J228" s="218"/>
      <c r="K228" s="218"/>
      <c r="L228" s="224"/>
      <c r="M228" s="225"/>
      <c r="N228" s="226"/>
      <c r="O228" s="226"/>
      <c r="P228" s="226"/>
      <c r="Q228" s="226"/>
      <c r="R228" s="226"/>
      <c r="S228" s="226"/>
      <c r="T228" s="227"/>
      <c r="AT228" s="228" t="s">
        <v>149</v>
      </c>
      <c r="AU228" s="228" t="s">
        <v>82</v>
      </c>
      <c r="AV228" s="12" t="s">
        <v>82</v>
      </c>
      <c r="AW228" s="12" t="s">
        <v>37</v>
      </c>
      <c r="AX228" s="12" t="s">
        <v>74</v>
      </c>
      <c r="AY228" s="228" t="s">
        <v>139</v>
      </c>
    </row>
    <row r="229" spans="2:65" s="13" customFormat="1">
      <c r="B229" s="229"/>
      <c r="C229" s="230"/>
      <c r="D229" s="231" t="s">
        <v>149</v>
      </c>
      <c r="E229" s="232" t="s">
        <v>23</v>
      </c>
      <c r="F229" s="233" t="s">
        <v>554</v>
      </c>
      <c r="G229" s="230"/>
      <c r="H229" s="234" t="s">
        <v>23</v>
      </c>
      <c r="I229" s="235"/>
      <c r="J229" s="230"/>
      <c r="K229" s="230"/>
      <c r="L229" s="236"/>
      <c r="M229" s="237"/>
      <c r="N229" s="238"/>
      <c r="O229" s="238"/>
      <c r="P229" s="238"/>
      <c r="Q229" s="238"/>
      <c r="R229" s="238"/>
      <c r="S229" s="238"/>
      <c r="T229" s="239"/>
      <c r="AT229" s="240" t="s">
        <v>149</v>
      </c>
      <c r="AU229" s="240" t="s">
        <v>82</v>
      </c>
      <c r="AV229" s="13" t="s">
        <v>80</v>
      </c>
      <c r="AW229" s="13" t="s">
        <v>37</v>
      </c>
      <c r="AX229" s="13" t="s">
        <v>74</v>
      </c>
      <c r="AY229" s="240" t="s">
        <v>139</v>
      </c>
    </row>
    <row r="230" spans="2:65" s="12" customFormat="1">
      <c r="B230" s="217"/>
      <c r="C230" s="218"/>
      <c r="D230" s="231" t="s">
        <v>149</v>
      </c>
      <c r="E230" s="241" t="s">
        <v>23</v>
      </c>
      <c r="F230" s="242" t="s">
        <v>555</v>
      </c>
      <c r="G230" s="218"/>
      <c r="H230" s="243">
        <v>6.6</v>
      </c>
      <c r="I230" s="223"/>
      <c r="J230" s="218"/>
      <c r="K230" s="218"/>
      <c r="L230" s="224"/>
      <c r="M230" s="225"/>
      <c r="N230" s="226"/>
      <c r="O230" s="226"/>
      <c r="P230" s="226"/>
      <c r="Q230" s="226"/>
      <c r="R230" s="226"/>
      <c r="S230" s="226"/>
      <c r="T230" s="227"/>
      <c r="AT230" s="228" t="s">
        <v>149</v>
      </c>
      <c r="AU230" s="228" t="s">
        <v>82</v>
      </c>
      <c r="AV230" s="12" t="s">
        <v>82</v>
      </c>
      <c r="AW230" s="12" t="s">
        <v>37</v>
      </c>
      <c r="AX230" s="12" t="s">
        <v>74</v>
      </c>
      <c r="AY230" s="228" t="s">
        <v>139</v>
      </c>
    </row>
    <row r="231" spans="2:65" s="12" customFormat="1">
      <c r="B231" s="217"/>
      <c r="C231" s="218"/>
      <c r="D231" s="231" t="s">
        <v>149</v>
      </c>
      <c r="E231" s="241" t="s">
        <v>23</v>
      </c>
      <c r="F231" s="242" t="s">
        <v>556</v>
      </c>
      <c r="G231" s="218"/>
      <c r="H231" s="243">
        <v>92.04</v>
      </c>
      <c r="I231" s="223"/>
      <c r="J231" s="218"/>
      <c r="K231" s="218"/>
      <c r="L231" s="224"/>
      <c r="M231" s="225"/>
      <c r="N231" s="226"/>
      <c r="O231" s="226"/>
      <c r="P231" s="226"/>
      <c r="Q231" s="226"/>
      <c r="R231" s="226"/>
      <c r="S231" s="226"/>
      <c r="T231" s="227"/>
      <c r="AT231" s="228" t="s">
        <v>149</v>
      </c>
      <c r="AU231" s="228" t="s">
        <v>82</v>
      </c>
      <c r="AV231" s="12" t="s">
        <v>82</v>
      </c>
      <c r="AW231" s="12" t="s">
        <v>37</v>
      </c>
      <c r="AX231" s="12" t="s">
        <v>74</v>
      </c>
      <c r="AY231" s="228" t="s">
        <v>139</v>
      </c>
    </row>
    <row r="232" spans="2:65" s="14" customFormat="1">
      <c r="B232" s="244"/>
      <c r="C232" s="245"/>
      <c r="D232" s="231" t="s">
        <v>149</v>
      </c>
      <c r="E232" s="246" t="s">
        <v>23</v>
      </c>
      <c r="F232" s="247" t="s">
        <v>157</v>
      </c>
      <c r="G232" s="245"/>
      <c r="H232" s="248">
        <v>203.16800000000001</v>
      </c>
      <c r="I232" s="249"/>
      <c r="J232" s="245"/>
      <c r="K232" s="245"/>
      <c r="L232" s="250"/>
      <c r="M232" s="251"/>
      <c r="N232" s="252"/>
      <c r="O232" s="252"/>
      <c r="P232" s="252"/>
      <c r="Q232" s="252"/>
      <c r="R232" s="252"/>
      <c r="S232" s="252"/>
      <c r="T232" s="253"/>
      <c r="AT232" s="254" t="s">
        <v>149</v>
      </c>
      <c r="AU232" s="254" t="s">
        <v>82</v>
      </c>
      <c r="AV232" s="14" t="s">
        <v>158</v>
      </c>
      <c r="AW232" s="14" t="s">
        <v>37</v>
      </c>
      <c r="AX232" s="14" t="s">
        <v>74</v>
      </c>
      <c r="AY232" s="254" t="s">
        <v>139</v>
      </c>
    </row>
    <row r="233" spans="2:65" s="12" customFormat="1">
      <c r="B233" s="217"/>
      <c r="C233" s="218"/>
      <c r="D233" s="231" t="s">
        <v>149</v>
      </c>
      <c r="E233" s="241" t="s">
        <v>23</v>
      </c>
      <c r="F233" s="242" t="s">
        <v>557</v>
      </c>
      <c r="G233" s="218"/>
      <c r="H233" s="243">
        <v>10.157999999999999</v>
      </c>
      <c r="I233" s="223"/>
      <c r="J233" s="218"/>
      <c r="K233" s="218"/>
      <c r="L233" s="224"/>
      <c r="M233" s="225"/>
      <c r="N233" s="226"/>
      <c r="O233" s="226"/>
      <c r="P233" s="226"/>
      <c r="Q233" s="226"/>
      <c r="R233" s="226"/>
      <c r="S233" s="226"/>
      <c r="T233" s="227"/>
      <c r="AT233" s="228" t="s">
        <v>149</v>
      </c>
      <c r="AU233" s="228" t="s">
        <v>82</v>
      </c>
      <c r="AV233" s="12" t="s">
        <v>82</v>
      </c>
      <c r="AW233" s="12" t="s">
        <v>37</v>
      </c>
      <c r="AX233" s="12" t="s">
        <v>74</v>
      </c>
      <c r="AY233" s="228" t="s">
        <v>139</v>
      </c>
    </row>
    <row r="234" spans="2:65" s="15" customFormat="1">
      <c r="B234" s="255"/>
      <c r="C234" s="256"/>
      <c r="D234" s="219" t="s">
        <v>149</v>
      </c>
      <c r="E234" s="257" t="s">
        <v>23</v>
      </c>
      <c r="F234" s="258" t="s">
        <v>160</v>
      </c>
      <c r="G234" s="256"/>
      <c r="H234" s="259">
        <v>213.32599999999999</v>
      </c>
      <c r="I234" s="260"/>
      <c r="J234" s="256"/>
      <c r="K234" s="256"/>
      <c r="L234" s="261"/>
      <c r="M234" s="262"/>
      <c r="N234" s="263"/>
      <c r="O234" s="263"/>
      <c r="P234" s="263"/>
      <c r="Q234" s="263"/>
      <c r="R234" s="263"/>
      <c r="S234" s="263"/>
      <c r="T234" s="264"/>
      <c r="AT234" s="265" t="s">
        <v>149</v>
      </c>
      <c r="AU234" s="265" t="s">
        <v>82</v>
      </c>
      <c r="AV234" s="15" t="s">
        <v>147</v>
      </c>
      <c r="AW234" s="15" t="s">
        <v>37</v>
      </c>
      <c r="AX234" s="15" t="s">
        <v>80</v>
      </c>
      <c r="AY234" s="265" t="s">
        <v>139</v>
      </c>
    </row>
    <row r="235" spans="2:65" s="1" customFormat="1" ht="22.5" customHeight="1">
      <c r="B235" s="42"/>
      <c r="C235" s="205" t="s">
        <v>354</v>
      </c>
      <c r="D235" s="205" t="s">
        <v>142</v>
      </c>
      <c r="E235" s="206" t="s">
        <v>558</v>
      </c>
      <c r="F235" s="207" t="s">
        <v>559</v>
      </c>
      <c r="G235" s="208" t="s">
        <v>145</v>
      </c>
      <c r="H235" s="209">
        <v>213.32599999999999</v>
      </c>
      <c r="I235" s="210"/>
      <c r="J235" s="211">
        <f>ROUND(I235*H235,2)</f>
        <v>0</v>
      </c>
      <c r="K235" s="207" t="s">
        <v>146</v>
      </c>
      <c r="L235" s="62"/>
      <c r="M235" s="212" t="s">
        <v>23</v>
      </c>
      <c r="N235" s="213" t="s">
        <v>45</v>
      </c>
      <c r="O235" s="43"/>
      <c r="P235" s="214">
        <f>O235*H235</f>
        <v>0</v>
      </c>
      <c r="Q235" s="214">
        <v>0</v>
      </c>
      <c r="R235" s="214">
        <f>Q235*H235</f>
        <v>0</v>
      </c>
      <c r="S235" s="214">
        <v>0</v>
      </c>
      <c r="T235" s="215">
        <f>S235*H235</f>
        <v>0</v>
      </c>
      <c r="AR235" s="25" t="s">
        <v>246</v>
      </c>
      <c r="AT235" s="25" t="s">
        <v>142</v>
      </c>
      <c r="AU235" s="25" t="s">
        <v>82</v>
      </c>
      <c r="AY235" s="25" t="s">
        <v>139</v>
      </c>
      <c r="BE235" s="216">
        <f>IF(N235="základní",J235,0)</f>
        <v>0</v>
      </c>
      <c r="BF235" s="216">
        <f>IF(N235="snížená",J235,0)</f>
        <v>0</v>
      </c>
      <c r="BG235" s="216">
        <f>IF(N235="zákl. přenesená",J235,0)</f>
        <v>0</v>
      </c>
      <c r="BH235" s="216">
        <f>IF(N235="sníž. přenesená",J235,0)</f>
        <v>0</v>
      </c>
      <c r="BI235" s="216">
        <f>IF(N235="nulová",J235,0)</f>
        <v>0</v>
      </c>
      <c r="BJ235" s="25" t="s">
        <v>80</v>
      </c>
      <c r="BK235" s="216">
        <f>ROUND(I235*H235,2)</f>
        <v>0</v>
      </c>
      <c r="BL235" s="25" t="s">
        <v>246</v>
      </c>
      <c r="BM235" s="25" t="s">
        <v>560</v>
      </c>
    </row>
    <row r="236" spans="2:65" s="12" customFormat="1">
      <c r="B236" s="217"/>
      <c r="C236" s="218"/>
      <c r="D236" s="219" t="s">
        <v>149</v>
      </c>
      <c r="E236" s="220" t="s">
        <v>23</v>
      </c>
      <c r="F236" s="221" t="s">
        <v>561</v>
      </c>
      <c r="G236" s="218"/>
      <c r="H236" s="222">
        <v>213.32599999999999</v>
      </c>
      <c r="I236" s="223"/>
      <c r="J236" s="218"/>
      <c r="K236" s="218"/>
      <c r="L236" s="224"/>
      <c r="M236" s="225"/>
      <c r="N236" s="226"/>
      <c r="O236" s="226"/>
      <c r="P236" s="226"/>
      <c r="Q236" s="226"/>
      <c r="R236" s="226"/>
      <c r="S236" s="226"/>
      <c r="T236" s="227"/>
      <c r="AT236" s="228" t="s">
        <v>149</v>
      </c>
      <c r="AU236" s="228" t="s">
        <v>82</v>
      </c>
      <c r="AV236" s="12" t="s">
        <v>82</v>
      </c>
      <c r="AW236" s="12" t="s">
        <v>37</v>
      </c>
      <c r="AX236" s="12" t="s">
        <v>80</v>
      </c>
      <c r="AY236" s="228" t="s">
        <v>139</v>
      </c>
    </row>
    <row r="237" spans="2:65" s="1" customFormat="1" ht="22.5" customHeight="1">
      <c r="B237" s="42"/>
      <c r="C237" s="205" t="s">
        <v>362</v>
      </c>
      <c r="D237" s="205" t="s">
        <v>142</v>
      </c>
      <c r="E237" s="206" t="s">
        <v>562</v>
      </c>
      <c r="F237" s="207" t="s">
        <v>563</v>
      </c>
      <c r="G237" s="208" t="s">
        <v>145</v>
      </c>
      <c r="H237" s="209">
        <v>254.26400000000001</v>
      </c>
      <c r="I237" s="210"/>
      <c r="J237" s="211">
        <f>ROUND(I237*H237,2)</f>
        <v>0</v>
      </c>
      <c r="K237" s="207" t="s">
        <v>146</v>
      </c>
      <c r="L237" s="62"/>
      <c r="M237" s="212" t="s">
        <v>23</v>
      </c>
      <c r="N237" s="213" t="s">
        <v>45</v>
      </c>
      <c r="O237" s="43"/>
      <c r="P237" s="214">
        <f>O237*H237</f>
        <v>0</v>
      </c>
      <c r="Q237" s="214">
        <v>2.0000000000000001E-4</v>
      </c>
      <c r="R237" s="214">
        <f>Q237*H237</f>
        <v>5.0852800000000004E-2</v>
      </c>
      <c r="S237" s="214">
        <v>0</v>
      </c>
      <c r="T237" s="215">
        <f>S237*H237</f>
        <v>0</v>
      </c>
      <c r="AR237" s="25" t="s">
        <v>246</v>
      </c>
      <c r="AT237" s="25" t="s">
        <v>142</v>
      </c>
      <c r="AU237" s="25" t="s">
        <v>82</v>
      </c>
      <c r="AY237" s="25" t="s">
        <v>139</v>
      </c>
      <c r="BE237" s="216">
        <f>IF(N237="základní",J237,0)</f>
        <v>0</v>
      </c>
      <c r="BF237" s="216">
        <f>IF(N237="snížená",J237,0)</f>
        <v>0</v>
      </c>
      <c r="BG237" s="216">
        <f>IF(N237="zákl. přenesená",J237,0)</f>
        <v>0</v>
      </c>
      <c r="BH237" s="216">
        <f>IF(N237="sníž. přenesená",J237,0)</f>
        <v>0</v>
      </c>
      <c r="BI237" s="216">
        <f>IF(N237="nulová",J237,0)</f>
        <v>0</v>
      </c>
      <c r="BJ237" s="25" t="s">
        <v>80</v>
      </c>
      <c r="BK237" s="216">
        <f>ROUND(I237*H237,2)</f>
        <v>0</v>
      </c>
      <c r="BL237" s="25" t="s">
        <v>246</v>
      </c>
      <c r="BM237" s="25" t="s">
        <v>564</v>
      </c>
    </row>
    <row r="238" spans="2:65" s="12" customFormat="1">
      <c r="B238" s="217"/>
      <c r="C238" s="218"/>
      <c r="D238" s="231" t="s">
        <v>149</v>
      </c>
      <c r="E238" s="241" t="s">
        <v>23</v>
      </c>
      <c r="F238" s="242" t="s">
        <v>565</v>
      </c>
      <c r="G238" s="218"/>
      <c r="H238" s="243">
        <v>40.938000000000002</v>
      </c>
      <c r="I238" s="223"/>
      <c r="J238" s="218"/>
      <c r="K238" s="218"/>
      <c r="L238" s="224"/>
      <c r="M238" s="225"/>
      <c r="N238" s="226"/>
      <c r="O238" s="226"/>
      <c r="P238" s="226"/>
      <c r="Q238" s="226"/>
      <c r="R238" s="226"/>
      <c r="S238" s="226"/>
      <c r="T238" s="227"/>
      <c r="AT238" s="228" t="s">
        <v>149</v>
      </c>
      <c r="AU238" s="228" t="s">
        <v>82</v>
      </c>
      <c r="AV238" s="12" t="s">
        <v>82</v>
      </c>
      <c r="AW238" s="12" t="s">
        <v>37</v>
      </c>
      <c r="AX238" s="12" t="s">
        <v>74</v>
      </c>
      <c r="AY238" s="228" t="s">
        <v>139</v>
      </c>
    </row>
    <row r="239" spans="2:65" s="12" customFormat="1">
      <c r="B239" s="217"/>
      <c r="C239" s="218"/>
      <c r="D239" s="231" t="s">
        <v>149</v>
      </c>
      <c r="E239" s="241" t="s">
        <v>23</v>
      </c>
      <c r="F239" s="242" t="s">
        <v>566</v>
      </c>
      <c r="G239" s="218"/>
      <c r="H239" s="243">
        <v>213.32599999999999</v>
      </c>
      <c r="I239" s="223"/>
      <c r="J239" s="218"/>
      <c r="K239" s="218"/>
      <c r="L239" s="224"/>
      <c r="M239" s="225"/>
      <c r="N239" s="226"/>
      <c r="O239" s="226"/>
      <c r="P239" s="226"/>
      <c r="Q239" s="226"/>
      <c r="R239" s="226"/>
      <c r="S239" s="226"/>
      <c r="T239" s="227"/>
      <c r="AT239" s="228" t="s">
        <v>149</v>
      </c>
      <c r="AU239" s="228" t="s">
        <v>82</v>
      </c>
      <c r="AV239" s="12" t="s">
        <v>82</v>
      </c>
      <c r="AW239" s="12" t="s">
        <v>37</v>
      </c>
      <c r="AX239" s="12" t="s">
        <v>74</v>
      </c>
      <c r="AY239" s="228" t="s">
        <v>139</v>
      </c>
    </row>
    <row r="240" spans="2:65" s="14" customFormat="1">
      <c r="B240" s="244"/>
      <c r="C240" s="245"/>
      <c r="D240" s="219" t="s">
        <v>149</v>
      </c>
      <c r="E240" s="268" t="s">
        <v>23</v>
      </c>
      <c r="F240" s="269" t="s">
        <v>157</v>
      </c>
      <c r="G240" s="245"/>
      <c r="H240" s="270">
        <v>254.26400000000001</v>
      </c>
      <c r="I240" s="249"/>
      <c r="J240" s="245"/>
      <c r="K240" s="245"/>
      <c r="L240" s="250"/>
      <c r="M240" s="251"/>
      <c r="N240" s="252"/>
      <c r="O240" s="252"/>
      <c r="P240" s="252"/>
      <c r="Q240" s="252"/>
      <c r="R240" s="252"/>
      <c r="S240" s="252"/>
      <c r="T240" s="253"/>
      <c r="AT240" s="254" t="s">
        <v>149</v>
      </c>
      <c r="AU240" s="254" t="s">
        <v>82</v>
      </c>
      <c r="AV240" s="14" t="s">
        <v>158</v>
      </c>
      <c r="AW240" s="14" t="s">
        <v>37</v>
      </c>
      <c r="AX240" s="14" t="s">
        <v>80</v>
      </c>
      <c r="AY240" s="254" t="s">
        <v>139</v>
      </c>
    </row>
    <row r="241" spans="2:65" s="1" customFormat="1" ht="31.5" customHeight="1">
      <c r="B241" s="42"/>
      <c r="C241" s="205" t="s">
        <v>366</v>
      </c>
      <c r="D241" s="205" t="s">
        <v>142</v>
      </c>
      <c r="E241" s="206" t="s">
        <v>567</v>
      </c>
      <c r="F241" s="207" t="s">
        <v>568</v>
      </c>
      <c r="G241" s="208" t="s">
        <v>145</v>
      </c>
      <c r="H241" s="209">
        <v>254.26400000000001</v>
      </c>
      <c r="I241" s="210"/>
      <c r="J241" s="211">
        <f>ROUND(I241*H241,2)</f>
        <v>0</v>
      </c>
      <c r="K241" s="207" t="s">
        <v>146</v>
      </c>
      <c r="L241" s="62"/>
      <c r="M241" s="212" t="s">
        <v>23</v>
      </c>
      <c r="N241" s="213" t="s">
        <v>45</v>
      </c>
      <c r="O241" s="43"/>
      <c r="P241" s="214">
        <f>O241*H241</f>
        <v>0</v>
      </c>
      <c r="Q241" s="214">
        <v>2.9E-4</v>
      </c>
      <c r="R241" s="214">
        <f>Q241*H241</f>
        <v>7.3736560000000007E-2</v>
      </c>
      <c r="S241" s="214">
        <v>0</v>
      </c>
      <c r="T241" s="215">
        <f>S241*H241</f>
        <v>0</v>
      </c>
      <c r="AR241" s="25" t="s">
        <v>246</v>
      </c>
      <c r="AT241" s="25" t="s">
        <v>142</v>
      </c>
      <c r="AU241" s="25" t="s">
        <v>82</v>
      </c>
      <c r="AY241" s="25" t="s">
        <v>139</v>
      </c>
      <c r="BE241" s="216">
        <f>IF(N241="základní",J241,0)</f>
        <v>0</v>
      </c>
      <c r="BF241" s="216">
        <f>IF(N241="snížená",J241,0)</f>
        <v>0</v>
      </c>
      <c r="BG241" s="216">
        <f>IF(N241="zákl. přenesená",J241,0)</f>
        <v>0</v>
      </c>
      <c r="BH241" s="216">
        <f>IF(N241="sníž. přenesená",J241,0)</f>
        <v>0</v>
      </c>
      <c r="BI241" s="216">
        <f>IF(N241="nulová",J241,0)</f>
        <v>0</v>
      </c>
      <c r="BJ241" s="25" t="s">
        <v>80</v>
      </c>
      <c r="BK241" s="216">
        <f>ROUND(I241*H241,2)</f>
        <v>0</v>
      </c>
      <c r="BL241" s="25" t="s">
        <v>246</v>
      </c>
      <c r="BM241" s="25" t="s">
        <v>569</v>
      </c>
    </row>
    <row r="242" spans="2:65" s="12" customFormat="1">
      <c r="B242" s="217"/>
      <c r="C242" s="218"/>
      <c r="D242" s="231" t="s">
        <v>149</v>
      </c>
      <c r="E242" s="241" t="s">
        <v>23</v>
      </c>
      <c r="F242" s="242" t="s">
        <v>570</v>
      </c>
      <c r="G242" s="218"/>
      <c r="H242" s="243">
        <v>254.26400000000001</v>
      </c>
      <c r="I242" s="223"/>
      <c r="J242" s="218"/>
      <c r="K242" s="218"/>
      <c r="L242" s="224"/>
      <c r="M242" s="225"/>
      <c r="N242" s="226"/>
      <c r="O242" s="226"/>
      <c r="P242" s="226"/>
      <c r="Q242" s="226"/>
      <c r="R242" s="226"/>
      <c r="S242" s="226"/>
      <c r="T242" s="227"/>
      <c r="AT242" s="228" t="s">
        <v>149</v>
      </c>
      <c r="AU242" s="228" t="s">
        <v>82</v>
      </c>
      <c r="AV242" s="12" t="s">
        <v>82</v>
      </c>
      <c r="AW242" s="12" t="s">
        <v>37</v>
      </c>
      <c r="AX242" s="12" t="s">
        <v>80</v>
      </c>
      <c r="AY242" s="228" t="s">
        <v>139</v>
      </c>
    </row>
    <row r="243" spans="2:65" s="11" customFormat="1" ht="37.35" customHeight="1">
      <c r="B243" s="188"/>
      <c r="C243" s="189"/>
      <c r="D243" s="190" t="s">
        <v>73</v>
      </c>
      <c r="E243" s="191" t="s">
        <v>397</v>
      </c>
      <c r="F243" s="191" t="s">
        <v>442</v>
      </c>
      <c r="G243" s="189"/>
      <c r="H243" s="189"/>
      <c r="I243" s="192"/>
      <c r="J243" s="193">
        <f>BK243</f>
        <v>0</v>
      </c>
      <c r="K243" s="189"/>
      <c r="L243" s="194"/>
      <c r="M243" s="195"/>
      <c r="N243" s="196"/>
      <c r="O243" s="196"/>
      <c r="P243" s="197">
        <f>P244</f>
        <v>0</v>
      </c>
      <c r="Q243" s="196"/>
      <c r="R243" s="197">
        <f>R244</f>
        <v>0</v>
      </c>
      <c r="S243" s="196"/>
      <c r="T243" s="198">
        <f>T244</f>
        <v>0</v>
      </c>
      <c r="AR243" s="199" t="s">
        <v>158</v>
      </c>
      <c r="AT243" s="200" t="s">
        <v>73</v>
      </c>
      <c r="AU243" s="200" t="s">
        <v>74</v>
      </c>
      <c r="AY243" s="199" t="s">
        <v>139</v>
      </c>
      <c r="BK243" s="201">
        <f>BK244</f>
        <v>0</v>
      </c>
    </row>
    <row r="244" spans="2:65" s="11" customFormat="1" ht="19.899999999999999" customHeight="1">
      <c r="B244" s="188"/>
      <c r="C244" s="189"/>
      <c r="D244" s="202" t="s">
        <v>73</v>
      </c>
      <c r="E244" s="203" t="s">
        <v>443</v>
      </c>
      <c r="F244" s="203" t="s">
        <v>444</v>
      </c>
      <c r="G244" s="189"/>
      <c r="H244" s="189"/>
      <c r="I244" s="192"/>
      <c r="J244" s="204">
        <f>BK244</f>
        <v>0</v>
      </c>
      <c r="K244" s="189"/>
      <c r="L244" s="194"/>
      <c r="M244" s="195"/>
      <c r="N244" s="196"/>
      <c r="O244" s="196"/>
      <c r="P244" s="197">
        <f>P245</f>
        <v>0</v>
      </c>
      <c r="Q244" s="196"/>
      <c r="R244" s="197">
        <f>R245</f>
        <v>0</v>
      </c>
      <c r="S244" s="196"/>
      <c r="T244" s="198">
        <f>T245</f>
        <v>0</v>
      </c>
      <c r="AR244" s="199" t="s">
        <v>158</v>
      </c>
      <c r="AT244" s="200" t="s">
        <v>73</v>
      </c>
      <c r="AU244" s="200" t="s">
        <v>80</v>
      </c>
      <c r="AY244" s="199" t="s">
        <v>139</v>
      </c>
      <c r="BK244" s="201">
        <f>BK245</f>
        <v>0</v>
      </c>
    </row>
    <row r="245" spans="2:65" s="1" customFormat="1" ht="22.5" customHeight="1">
      <c r="B245" s="42"/>
      <c r="C245" s="205" t="s">
        <v>370</v>
      </c>
      <c r="D245" s="205" t="s">
        <v>142</v>
      </c>
      <c r="E245" s="206" t="s">
        <v>446</v>
      </c>
      <c r="F245" s="207" t="s">
        <v>447</v>
      </c>
      <c r="G245" s="208" t="s">
        <v>207</v>
      </c>
      <c r="H245" s="209">
        <v>1</v>
      </c>
      <c r="I245" s="210"/>
      <c r="J245" s="211">
        <f>ROUND(I245*H245,2)</f>
        <v>0</v>
      </c>
      <c r="K245" s="207" t="s">
        <v>23</v>
      </c>
      <c r="L245" s="62"/>
      <c r="M245" s="212" t="s">
        <v>23</v>
      </c>
      <c r="N245" s="286" t="s">
        <v>45</v>
      </c>
      <c r="O245" s="287"/>
      <c r="P245" s="288">
        <f>O245*H245</f>
        <v>0</v>
      </c>
      <c r="Q245" s="288">
        <v>0</v>
      </c>
      <c r="R245" s="288">
        <f>Q245*H245</f>
        <v>0</v>
      </c>
      <c r="S245" s="288">
        <v>0</v>
      </c>
      <c r="T245" s="289">
        <f>S245*H245</f>
        <v>0</v>
      </c>
      <c r="AR245" s="25" t="s">
        <v>448</v>
      </c>
      <c r="AT245" s="25" t="s">
        <v>142</v>
      </c>
      <c r="AU245" s="25" t="s">
        <v>82</v>
      </c>
      <c r="AY245" s="25" t="s">
        <v>139</v>
      </c>
      <c r="BE245" s="216">
        <f>IF(N245="základní",J245,0)</f>
        <v>0</v>
      </c>
      <c r="BF245" s="216">
        <f>IF(N245="snížená",J245,0)</f>
        <v>0</v>
      </c>
      <c r="BG245" s="216">
        <f>IF(N245="zákl. přenesená",J245,0)</f>
        <v>0</v>
      </c>
      <c r="BH245" s="216">
        <f>IF(N245="sníž. přenesená",J245,0)</f>
        <v>0</v>
      </c>
      <c r="BI245" s="216">
        <f>IF(N245="nulová",J245,0)</f>
        <v>0</v>
      </c>
      <c r="BJ245" s="25" t="s">
        <v>80</v>
      </c>
      <c r="BK245" s="216">
        <f>ROUND(I245*H245,2)</f>
        <v>0</v>
      </c>
      <c r="BL245" s="25" t="s">
        <v>448</v>
      </c>
      <c r="BM245" s="25" t="s">
        <v>571</v>
      </c>
    </row>
    <row r="246" spans="2:65" s="1" customFormat="1" ht="6.95" customHeight="1">
      <c r="B246" s="57"/>
      <c r="C246" s="58"/>
      <c r="D246" s="58"/>
      <c r="E246" s="58"/>
      <c r="F246" s="58"/>
      <c r="G246" s="58"/>
      <c r="H246" s="58"/>
      <c r="I246" s="149"/>
      <c r="J246" s="58"/>
      <c r="K246" s="58"/>
      <c r="L246" s="62"/>
    </row>
  </sheetData>
  <sheetProtection password="CC35" sheet="1" objects="1" scenarios="1" formatCells="0" formatColumns="0" formatRows="0" sort="0" autoFilter="0"/>
  <autoFilter ref="C93:K245"/>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3"/>
  <sheetViews>
    <sheetView showGridLines="0" workbookViewId="0">
      <pane ySplit="1" topLeftCell="A113" activePane="bottomLeft" state="frozen"/>
      <selection pane="bottomLeft" activeCell="D120" sqref="D12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94</v>
      </c>
      <c r="G1" s="418" t="s">
        <v>95</v>
      </c>
      <c r="H1" s="418"/>
      <c r="I1" s="125"/>
      <c r="J1" s="124" t="s">
        <v>96</v>
      </c>
      <c r="K1" s="123" t="s">
        <v>97</v>
      </c>
      <c r="L1" s="124" t="s">
        <v>98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93</v>
      </c>
    </row>
    <row r="3" spans="1:70" ht="6.95" customHeight="1">
      <c r="B3" s="26"/>
      <c r="C3" s="27"/>
      <c r="D3" s="27"/>
      <c r="E3" s="27"/>
      <c r="F3" s="27"/>
      <c r="G3" s="27"/>
      <c r="H3" s="27"/>
      <c r="I3" s="126"/>
      <c r="J3" s="27"/>
      <c r="K3" s="28"/>
      <c r="AT3" s="25" t="s">
        <v>82</v>
      </c>
    </row>
    <row r="4" spans="1:70" ht="36.950000000000003" customHeight="1">
      <c r="B4" s="29"/>
      <c r="C4" s="30"/>
      <c r="D4" s="31" t="s">
        <v>99</v>
      </c>
      <c r="E4" s="30"/>
      <c r="F4" s="30"/>
      <c r="G4" s="30"/>
      <c r="H4" s="30"/>
      <c r="I4" s="127"/>
      <c r="J4" s="30"/>
      <c r="K4" s="32"/>
      <c r="M4" s="33" t="s">
        <v>12</v>
      </c>
      <c r="AT4" s="25" t="s">
        <v>6</v>
      </c>
    </row>
    <row r="5" spans="1:70" ht="6.95" customHeight="1">
      <c r="B5" s="29"/>
      <c r="C5" s="30"/>
      <c r="D5" s="30"/>
      <c r="E5" s="30"/>
      <c r="F5" s="30"/>
      <c r="G5" s="30"/>
      <c r="H5" s="30"/>
      <c r="I5" s="127"/>
      <c r="J5" s="30"/>
      <c r="K5" s="32"/>
    </row>
    <row r="6" spans="1:70" ht="15">
      <c r="B6" s="29"/>
      <c r="C6" s="30"/>
      <c r="D6" s="38" t="s">
        <v>18</v>
      </c>
      <c r="E6" s="30"/>
      <c r="F6" s="30"/>
      <c r="G6" s="30"/>
      <c r="H6" s="30"/>
      <c r="I6" s="127"/>
      <c r="J6" s="30"/>
      <c r="K6" s="32"/>
    </row>
    <row r="7" spans="1:70" ht="22.5" customHeight="1">
      <c r="B7" s="29"/>
      <c r="C7" s="30"/>
      <c r="D7" s="30"/>
      <c r="E7" s="414" t="str">
        <f>'Rekapitulace stavby'!K6</f>
        <v>Kroměříž-Rekonstrukce domu kultury</v>
      </c>
      <c r="F7" s="415"/>
      <c r="G7" s="415"/>
      <c r="H7" s="415"/>
      <c r="I7" s="127"/>
      <c r="J7" s="30"/>
      <c r="K7" s="32"/>
    </row>
    <row r="8" spans="1:70" ht="15">
      <c r="B8" s="29"/>
      <c r="C8" s="30"/>
      <c r="D8" s="38" t="s">
        <v>100</v>
      </c>
      <c r="E8" s="30"/>
      <c r="F8" s="30"/>
      <c r="G8" s="30"/>
      <c r="H8" s="30"/>
      <c r="I8" s="127"/>
      <c r="J8" s="30"/>
      <c r="K8" s="32"/>
    </row>
    <row r="9" spans="1:70" s="1" customFormat="1" ht="22.5" customHeight="1">
      <c r="B9" s="42"/>
      <c r="C9" s="43"/>
      <c r="D9" s="43"/>
      <c r="E9" s="414" t="s">
        <v>101</v>
      </c>
      <c r="F9" s="416"/>
      <c r="G9" s="416"/>
      <c r="H9" s="416"/>
      <c r="I9" s="128"/>
      <c r="J9" s="43"/>
      <c r="K9" s="46"/>
    </row>
    <row r="10" spans="1:70" s="1" customFormat="1" ht="15">
      <c r="B10" s="42"/>
      <c r="C10" s="43"/>
      <c r="D10" s="38" t="s">
        <v>102</v>
      </c>
      <c r="E10" s="43"/>
      <c r="F10" s="43"/>
      <c r="G10" s="43"/>
      <c r="H10" s="43"/>
      <c r="I10" s="128"/>
      <c r="J10" s="43"/>
      <c r="K10" s="46"/>
    </row>
    <row r="11" spans="1:70" s="1" customFormat="1" ht="36.950000000000003" customHeight="1">
      <c r="B11" s="42"/>
      <c r="C11" s="43"/>
      <c r="D11" s="43"/>
      <c r="E11" s="417" t="s">
        <v>572</v>
      </c>
      <c r="F11" s="416"/>
      <c r="G11" s="416"/>
      <c r="H11" s="416"/>
      <c r="I11" s="128"/>
      <c r="J11" s="43"/>
      <c r="K11" s="46"/>
    </row>
    <row r="12" spans="1:70" s="1" customFormat="1">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22.4.2017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23</v>
      </c>
      <c r="K16" s="46"/>
    </row>
    <row r="17" spans="2:11" s="1" customFormat="1" ht="18" customHeight="1">
      <c r="B17" s="42"/>
      <c r="C17" s="43"/>
      <c r="D17" s="43"/>
      <c r="E17" s="36" t="s">
        <v>104</v>
      </c>
      <c r="F17" s="43"/>
      <c r="G17" s="43"/>
      <c r="H17" s="43"/>
      <c r="I17" s="129" t="s">
        <v>30</v>
      </c>
      <c r="J17" s="36" t="s">
        <v>23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29</v>
      </c>
      <c r="J22" s="36" t="s">
        <v>34</v>
      </c>
      <c r="K22" s="46"/>
    </row>
    <row r="23" spans="2:11" s="1" customFormat="1" ht="18" customHeight="1">
      <c r="B23" s="42"/>
      <c r="C23" s="43"/>
      <c r="D23" s="43"/>
      <c r="E23" s="36" t="s">
        <v>35</v>
      </c>
      <c r="F23" s="43"/>
      <c r="G23" s="43"/>
      <c r="H23" s="43"/>
      <c r="I23" s="129" t="s">
        <v>30</v>
      </c>
      <c r="J23" s="36" t="s">
        <v>36</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38</v>
      </c>
      <c r="E25" s="43"/>
      <c r="F25" s="43"/>
      <c r="G25" s="43"/>
      <c r="H25" s="43"/>
      <c r="I25" s="128"/>
      <c r="J25" s="43"/>
      <c r="K25" s="46"/>
    </row>
    <row r="26" spans="2:11" s="7" customFormat="1" ht="279" customHeight="1">
      <c r="B26" s="131"/>
      <c r="C26" s="132"/>
      <c r="D26" s="132"/>
      <c r="E26" s="377" t="s">
        <v>105</v>
      </c>
      <c r="F26" s="377"/>
      <c r="G26" s="377"/>
      <c r="H26" s="377"/>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40</v>
      </c>
      <c r="E29" s="43"/>
      <c r="F29" s="43"/>
      <c r="G29" s="43"/>
      <c r="H29" s="43"/>
      <c r="I29" s="128"/>
      <c r="J29" s="138">
        <f>ROUND(J88,2)</f>
        <v>70000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42</v>
      </c>
      <c r="G31" s="43"/>
      <c r="H31" s="43"/>
      <c r="I31" s="139" t="s">
        <v>41</v>
      </c>
      <c r="J31" s="47" t="s">
        <v>43</v>
      </c>
      <c r="K31" s="46"/>
    </row>
    <row r="32" spans="2:11" s="1" customFormat="1" ht="14.45" customHeight="1">
      <c r="B32" s="42"/>
      <c r="C32" s="43"/>
      <c r="D32" s="50" t="s">
        <v>44</v>
      </c>
      <c r="E32" s="50" t="s">
        <v>45</v>
      </c>
      <c r="F32" s="140">
        <f>ROUND(SUM(BE88:BE122), 2)</f>
        <v>70000</v>
      </c>
      <c r="G32" s="43"/>
      <c r="H32" s="43"/>
      <c r="I32" s="141">
        <v>0.21</v>
      </c>
      <c r="J32" s="140">
        <f>ROUND(ROUND((SUM(BE88:BE122)), 2)*I32, 2)</f>
        <v>14700</v>
      </c>
      <c r="K32" s="46"/>
    </row>
    <row r="33" spans="2:11" s="1" customFormat="1" ht="14.45" customHeight="1">
      <c r="B33" s="42"/>
      <c r="C33" s="43"/>
      <c r="D33" s="43"/>
      <c r="E33" s="50" t="s">
        <v>46</v>
      </c>
      <c r="F33" s="140">
        <f>ROUND(SUM(BF88:BF122), 2)</f>
        <v>0</v>
      </c>
      <c r="G33" s="43"/>
      <c r="H33" s="43"/>
      <c r="I33" s="141">
        <v>0.15</v>
      </c>
      <c r="J33" s="140">
        <f>ROUND(ROUND((SUM(BF88:BF122)), 2)*I33, 2)</f>
        <v>0</v>
      </c>
      <c r="K33" s="46"/>
    </row>
    <row r="34" spans="2:11" s="1" customFormat="1" ht="14.45" hidden="1" customHeight="1">
      <c r="B34" s="42"/>
      <c r="C34" s="43"/>
      <c r="D34" s="43"/>
      <c r="E34" s="50" t="s">
        <v>47</v>
      </c>
      <c r="F34" s="140">
        <f>ROUND(SUM(BG88:BG122), 2)</f>
        <v>0</v>
      </c>
      <c r="G34" s="43"/>
      <c r="H34" s="43"/>
      <c r="I34" s="141">
        <v>0.21</v>
      </c>
      <c r="J34" s="140">
        <v>0</v>
      </c>
      <c r="K34" s="46"/>
    </row>
    <row r="35" spans="2:11" s="1" customFormat="1" ht="14.45" hidden="1" customHeight="1">
      <c r="B35" s="42"/>
      <c r="C35" s="43"/>
      <c r="D35" s="43"/>
      <c r="E35" s="50" t="s">
        <v>48</v>
      </c>
      <c r="F35" s="140">
        <f>ROUND(SUM(BH88:BH122), 2)</f>
        <v>0</v>
      </c>
      <c r="G35" s="43"/>
      <c r="H35" s="43"/>
      <c r="I35" s="141">
        <v>0.15</v>
      </c>
      <c r="J35" s="140">
        <v>0</v>
      </c>
      <c r="K35" s="46"/>
    </row>
    <row r="36" spans="2:11" s="1" customFormat="1" ht="14.45" hidden="1" customHeight="1">
      <c r="B36" s="42"/>
      <c r="C36" s="43"/>
      <c r="D36" s="43"/>
      <c r="E36" s="50" t="s">
        <v>49</v>
      </c>
      <c r="F36" s="140">
        <f>ROUND(SUM(BI88:BI122),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50</v>
      </c>
      <c r="E38" s="80"/>
      <c r="F38" s="80"/>
      <c r="G38" s="144" t="s">
        <v>51</v>
      </c>
      <c r="H38" s="145" t="s">
        <v>52</v>
      </c>
      <c r="I38" s="146"/>
      <c r="J38" s="147">
        <f>SUM(J29:J36)</f>
        <v>84700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106</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Kroměříž-Rekonstrukce domu kultury</v>
      </c>
      <c r="F47" s="415"/>
      <c r="G47" s="415"/>
      <c r="H47" s="415"/>
      <c r="I47" s="128"/>
      <c r="J47" s="43"/>
      <c r="K47" s="46"/>
    </row>
    <row r="48" spans="2:11" ht="15">
      <c r="B48" s="29"/>
      <c r="C48" s="38" t="s">
        <v>100</v>
      </c>
      <c r="D48" s="30"/>
      <c r="E48" s="30"/>
      <c r="F48" s="30"/>
      <c r="G48" s="30"/>
      <c r="H48" s="30"/>
      <c r="I48" s="127"/>
      <c r="J48" s="30"/>
      <c r="K48" s="32"/>
    </row>
    <row r="49" spans="2:47" s="1" customFormat="1" ht="22.5" customHeight="1">
      <c r="B49" s="42"/>
      <c r="C49" s="43"/>
      <c r="D49" s="43"/>
      <c r="E49" s="414" t="s">
        <v>101</v>
      </c>
      <c r="F49" s="416"/>
      <c r="G49" s="416"/>
      <c r="H49" s="416"/>
      <c r="I49" s="128"/>
      <c r="J49" s="43"/>
      <c r="K49" s="46"/>
    </row>
    <row r="50" spans="2:47" s="1" customFormat="1" ht="14.45" customHeight="1">
      <c r="B50" s="42"/>
      <c r="C50" s="38" t="s">
        <v>102</v>
      </c>
      <c r="D50" s="43"/>
      <c r="E50" s="43"/>
      <c r="F50" s="43"/>
      <c r="G50" s="43"/>
      <c r="H50" s="43"/>
      <c r="I50" s="128"/>
      <c r="J50" s="43"/>
      <c r="K50" s="46"/>
    </row>
    <row r="51" spans="2:47" s="1" customFormat="1" ht="23.25" customHeight="1">
      <c r="B51" s="42"/>
      <c r="C51" s="43"/>
      <c r="D51" s="43"/>
      <c r="E51" s="417" t="str">
        <f>E11</f>
        <v>2017/022-01-VON - Vedlejší a ostatní náklady</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 xml:space="preserve"> </v>
      </c>
      <c r="G53" s="43"/>
      <c r="H53" s="43"/>
      <c r="I53" s="129" t="s">
        <v>26</v>
      </c>
      <c r="J53" s="130" t="str">
        <f>IF(J14="","",J14)</f>
        <v>22.4.2017</v>
      </c>
      <c r="K53" s="46"/>
    </row>
    <row r="54" spans="2:47" s="1" customFormat="1" ht="6.95" customHeight="1">
      <c r="B54" s="42"/>
      <c r="C54" s="43"/>
      <c r="D54" s="43"/>
      <c r="E54" s="43"/>
      <c r="F54" s="43"/>
      <c r="G54" s="43"/>
      <c r="H54" s="43"/>
      <c r="I54" s="128"/>
      <c r="J54" s="43"/>
      <c r="K54" s="46"/>
    </row>
    <row r="55" spans="2:47" s="1" customFormat="1" ht="15">
      <c r="B55" s="42"/>
      <c r="C55" s="38" t="s">
        <v>28</v>
      </c>
      <c r="D55" s="43"/>
      <c r="E55" s="43"/>
      <c r="F55" s="36" t="str">
        <f>E17</f>
        <v>Město Kroměříž</v>
      </c>
      <c r="G55" s="43"/>
      <c r="H55" s="43"/>
      <c r="I55" s="129" t="s">
        <v>33</v>
      </c>
      <c r="J55" s="36" t="str">
        <f>E23</f>
        <v xml:space="preserve">Formica s.r.o. </v>
      </c>
      <c r="K55" s="46"/>
    </row>
    <row r="56" spans="2:47" s="1" customFormat="1" ht="14.45"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107</v>
      </c>
      <c r="D58" s="142"/>
      <c r="E58" s="142"/>
      <c r="F58" s="142"/>
      <c r="G58" s="142"/>
      <c r="H58" s="142"/>
      <c r="I58" s="155"/>
      <c r="J58" s="156" t="s">
        <v>108</v>
      </c>
      <c r="K58" s="157"/>
    </row>
    <row r="59" spans="2:47" s="1" customFormat="1" ht="10.35" customHeight="1">
      <c r="B59" s="42"/>
      <c r="C59" s="43"/>
      <c r="D59" s="43"/>
      <c r="E59" s="43"/>
      <c r="F59" s="43"/>
      <c r="G59" s="43"/>
      <c r="H59" s="43"/>
      <c r="I59" s="128"/>
      <c r="J59" s="43"/>
      <c r="K59" s="46"/>
    </row>
    <row r="60" spans="2:47" s="1" customFormat="1" ht="29.25" customHeight="1">
      <c r="B60" s="42"/>
      <c r="C60" s="158" t="s">
        <v>109</v>
      </c>
      <c r="D60" s="43"/>
      <c r="E60" s="43"/>
      <c r="F60" s="43"/>
      <c r="G60" s="43"/>
      <c r="H60" s="43"/>
      <c r="I60" s="128"/>
      <c r="J60" s="138">
        <f>J88</f>
        <v>70000</v>
      </c>
      <c r="K60" s="46"/>
      <c r="AU60" s="25" t="s">
        <v>110</v>
      </c>
    </row>
    <row r="61" spans="2:47" s="8" customFormat="1" ht="24.95" customHeight="1">
      <c r="B61" s="159"/>
      <c r="C61" s="160"/>
      <c r="D61" s="161" t="s">
        <v>573</v>
      </c>
      <c r="E61" s="162"/>
      <c r="F61" s="162"/>
      <c r="G61" s="162"/>
      <c r="H61" s="162"/>
      <c r="I61" s="163"/>
      <c r="J61" s="164">
        <f>J89</f>
        <v>70000</v>
      </c>
      <c r="K61" s="165"/>
    </row>
    <row r="62" spans="2:47" s="9" customFormat="1" ht="19.899999999999999" customHeight="1">
      <c r="B62" s="166"/>
      <c r="C62" s="167"/>
      <c r="D62" s="168" t="s">
        <v>574</v>
      </c>
      <c r="E62" s="169"/>
      <c r="F62" s="169"/>
      <c r="G62" s="169"/>
      <c r="H62" s="169"/>
      <c r="I62" s="170"/>
      <c r="J62" s="171">
        <f>J90</f>
        <v>0</v>
      </c>
      <c r="K62" s="172"/>
    </row>
    <row r="63" spans="2:47" s="9" customFormat="1" ht="19.899999999999999" customHeight="1">
      <c r="B63" s="166"/>
      <c r="C63" s="167"/>
      <c r="D63" s="168" t="s">
        <v>575</v>
      </c>
      <c r="E63" s="169"/>
      <c r="F63" s="169"/>
      <c r="G63" s="169"/>
      <c r="H63" s="169"/>
      <c r="I63" s="170"/>
      <c r="J63" s="171">
        <f>J95</f>
        <v>0</v>
      </c>
      <c r="K63" s="172"/>
    </row>
    <row r="64" spans="2:47" s="9" customFormat="1" ht="19.899999999999999" customHeight="1">
      <c r="B64" s="166"/>
      <c r="C64" s="167"/>
      <c r="D64" s="168" t="s">
        <v>576</v>
      </c>
      <c r="E64" s="169"/>
      <c r="F64" s="169"/>
      <c r="G64" s="169"/>
      <c r="H64" s="169"/>
      <c r="I64" s="170"/>
      <c r="J64" s="171">
        <f>J110</f>
        <v>0</v>
      </c>
      <c r="K64" s="172"/>
    </row>
    <row r="65" spans="2:12" s="9" customFormat="1" ht="19.899999999999999" customHeight="1">
      <c r="B65" s="166"/>
      <c r="C65" s="167"/>
      <c r="D65" s="168" t="s">
        <v>577</v>
      </c>
      <c r="E65" s="169"/>
      <c r="F65" s="169"/>
      <c r="G65" s="169"/>
      <c r="H65" s="169"/>
      <c r="I65" s="170"/>
      <c r="J65" s="171">
        <f>J115</f>
        <v>70000</v>
      </c>
      <c r="K65" s="172"/>
    </row>
    <row r="66" spans="2:12" s="9" customFormat="1" ht="19.899999999999999" customHeight="1">
      <c r="B66" s="166"/>
      <c r="C66" s="167"/>
      <c r="D66" s="168" t="s">
        <v>578</v>
      </c>
      <c r="E66" s="169"/>
      <c r="F66" s="169"/>
      <c r="G66" s="169"/>
      <c r="H66" s="169"/>
      <c r="I66" s="170"/>
      <c r="J66" s="171">
        <f>J118</f>
        <v>0</v>
      </c>
      <c r="K66" s="172"/>
    </row>
    <row r="67" spans="2:12" s="1" customFormat="1" ht="21.75" customHeight="1">
      <c r="B67" s="42"/>
      <c r="C67" s="43"/>
      <c r="D67" s="43"/>
      <c r="E67" s="43"/>
      <c r="F67" s="43"/>
      <c r="G67" s="43"/>
      <c r="H67" s="43"/>
      <c r="I67" s="128"/>
      <c r="J67" s="43"/>
      <c r="K67" s="46"/>
    </row>
    <row r="68" spans="2:12" s="1" customFormat="1" ht="6.95" customHeight="1">
      <c r="B68" s="57"/>
      <c r="C68" s="58"/>
      <c r="D68" s="58"/>
      <c r="E68" s="58"/>
      <c r="F68" s="58"/>
      <c r="G68" s="58"/>
      <c r="H68" s="58"/>
      <c r="I68" s="149"/>
      <c r="J68" s="58"/>
      <c r="K68" s="59"/>
    </row>
    <row r="72" spans="2:12" s="1" customFormat="1" ht="6.95" customHeight="1">
      <c r="B72" s="60"/>
      <c r="C72" s="61"/>
      <c r="D72" s="61"/>
      <c r="E72" s="61"/>
      <c r="F72" s="61"/>
      <c r="G72" s="61"/>
      <c r="H72" s="61"/>
      <c r="I72" s="152"/>
      <c r="J72" s="61"/>
      <c r="K72" s="61"/>
      <c r="L72" s="62"/>
    </row>
    <row r="73" spans="2:12" s="1" customFormat="1" ht="36.950000000000003" customHeight="1">
      <c r="B73" s="42"/>
      <c r="C73" s="63" t="s">
        <v>123</v>
      </c>
      <c r="D73" s="64"/>
      <c r="E73" s="64"/>
      <c r="F73" s="64"/>
      <c r="G73" s="64"/>
      <c r="H73" s="64"/>
      <c r="I73" s="173"/>
      <c r="J73" s="64"/>
      <c r="K73" s="64"/>
      <c r="L73" s="62"/>
    </row>
    <row r="74" spans="2:12" s="1" customFormat="1" ht="6.95" customHeight="1">
      <c r="B74" s="42"/>
      <c r="C74" s="64"/>
      <c r="D74" s="64"/>
      <c r="E74" s="64"/>
      <c r="F74" s="64"/>
      <c r="G74" s="64"/>
      <c r="H74" s="64"/>
      <c r="I74" s="173"/>
      <c r="J74" s="64"/>
      <c r="K74" s="64"/>
      <c r="L74" s="62"/>
    </row>
    <row r="75" spans="2:12" s="1" customFormat="1" ht="14.45" customHeight="1">
      <c r="B75" s="42"/>
      <c r="C75" s="66" t="s">
        <v>18</v>
      </c>
      <c r="D75" s="64"/>
      <c r="E75" s="64"/>
      <c r="F75" s="64"/>
      <c r="G75" s="64"/>
      <c r="H75" s="64"/>
      <c r="I75" s="173"/>
      <c r="J75" s="64"/>
      <c r="K75" s="64"/>
      <c r="L75" s="62"/>
    </row>
    <row r="76" spans="2:12" s="1" customFormat="1" ht="22.5" customHeight="1">
      <c r="B76" s="42"/>
      <c r="C76" s="64"/>
      <c r="D76" s="64"/>
      <c r="E76" s="412" t="str">
        <f>E7</f>
        <v>Kroměříž-Rekonstrukce domu kultury</v>
      </c>
      <c r="F76" s="419"/>
      <c r="G76" s="419"/>
      <c r="H76" s="419"/>
      <c r="I76" s="173"/>
      <c r="J76" s="64"/>
      <c r="K76" s="64"/>
      <c r="L76" s="62"/>
    </row>
    <row r="77" spans="2:12" ht="15">
      <c r="B77" s="29"/>
      <c r="C77" s="66" t="s">
        <v>100</v>
      </c>
      <c r="D77" s="174"/>
      <c r="E77" s="174"/>
      <c r="F77" s="174"/>
      <c r="G77" s="174"/>
      <c r="H77" s="174"/>
      <c r="J77" s="174"/>
      <c r="K77" s="174"/>
      <c r="L77" s="175"/>
    </row>
    <row r="78" spans="2:12" s="1" customFormat="1" ht="22.5" customHeight="1">
      <c r="B78" s="42"/>
      <c r="C78" s="64"/>
      <c r="D78" s="64"/>
      <c r="E78" s="412" t="s">
        <v>101</v>
      </c>
      <c r="F78" s="413"/>
      <c r="G78" s="413"/>
      <c r="H78" s="413"/>
      <c r="I78" s="173"/>
      <c r="J78" s="64"/>
      <c r="K78" s="64"/>
      <c r="L78" s="62"/>
    </row>
    <row r="79" spans="2:12" s="1" customFormat="1" ht="14.45" customHeight="1">
      <c r="B79" s="42"/>
      <c r="C79" s="66" t="s">
        <v>102</v>
      </c>
      <c r="D79" s="64"/>
      <c r="E79" s="64"/>
      <c r="F79" s="64"/>
      <c r="G79" s="64"/>
      <c r="H79" s="64"/>
      <c r="I79" s="173"/>
      <c r="J79" s="64"/>
      <c r="K79" s="64"/>
      <c r="L79" s="62"/>
    </row>
    <row r="80" spans="2:12" s="1" customFormat="1" ht="23.25" customHeight="1">
      <c r="B80" s="42"/>
      <c r="C80" s="64"/>
      <c r="D80" s="64"/>
      <c r="E80" s="402" t="str">
        <f>E11</f>
        <v>2017/022-01-VON - Vedlejší a ostatní náklady</v>
      </c>
      <c r="F80" s="413"/>
      <c r="G80" s="413"/>
      <c r="H80" s="413"/>
      <c r="I80" s="173"/>
      <c r="J80" s="64"/>
      <c r="K80" s="64"/>
      <c r="L80" s="62"/>
    </row>
    <row r="81" spans="2:65" s="1" customFormat="1" ht="6.95" customHeight="1">
      <c r="B81" s="42"/>
      <c r="C81" s="64"/>
      <c r="D81" s="64"/>
      <c r="E81" s="64"/>
      <c r="F81" s="64"/>
      <c r="G81" s="64"/>
      <c r="H81" s="64"/>
      <c r="I81" s="173"/>
      <c r="J81" s="64"/>
      <c r="K81" s="64"/>
      <c r="L81" s="62"/>
    </row>
    <row r="82" spans="2:65" s="1" customFormat="1" ht="18" customHeight="1">
      <c r="B82" s="42"/>
      <c r="C82" s="66" t="s">
        <v>24</v>
      </c>
      <c r="D82" s="64"/>
      <c r="E82" s="64"/>
      <c r="F82" s="176" t="str">
        <f>F14</f>
        <v xml:space="preserve"> </v>
      </c>
      <c r="G82" s="64"/>
      <c r="H82" s="64"/>
      <c r="I82" s="177" t="s">
        <v>26</v>
      </c>
      <c r="J82" s="74" t="str">
        <f>IF(J14="","",J14)</f>
        <v>22.4.2017</v>
      </c>
      <c r="K82" s="64"/>
      <c r="L82" s="62"/>
    </row>
    <row r="83" spans="2:65" s="1" customFormat="1" ht="6.95" customHeight="1">
      <c r="B83" s="42"/>
      <c r="C83" s="64"/>
      <c r="D83" s="64"/>
      <c r="E83" s="64"/>
      <c r="F83" s="64"/>
      <c r="G83" s="64"/>
      <c r="H83" s="64"/>
      <c r="I83" s="173"/>
      <c r="J83" s="64"/>
      <c r="K83" s="64"/>
      <c r="L83" s="62"/>
    </row>
    <row r="84" spans="2:65" s="1" customFormat="1" ht="15">
      <c r="B84" s="42"/>
      <c r="C84" s="66" t="s">
        <v>28</v>
      </c>
      <c r="D84" s="64"/>
      <c r="E84" s="64"/>
      <c r="F84" s="176" t="str">
        <f>E17</f>
        <v>Město Kroměříž</v>
      </c>
      <c r="G84" s="64"/>
      <c r="H84" s="64"/>
      <c r="I84" s="177" t="s">
        <v>33</v>
      </c>
      <c r="J84" s="176" t="str">
        <f>E23</f>
        <v xml:space="preserve">Formica s.r.o. </v>
      </c>
      <c r="K84" s="64"/>
      <c r="L84" s="62"/>
    </row>
    <row r="85" spans="2:65" s="1" customFormat="1" ht="14.45" customHeight="1">
      <c r="B85" s="42"/>
      <c r="C85" s="66" t="s">
        <v>31</v>
      </c>
      <c r="D85" s="64"/>
      <c r="E85" s="64"/>
      <c r="F85" s="176" t="str">
        <f>IF(E20="","",E20)</f>
        <v/>
      </c>
      <c r="G85" s="64"/>
      <c r="H85" s="64"/>
      <c r="I85" s="173"/>
      <c r="J85" s="64"/>
      <c r="K85" s="64"/>
      <c r="L85" s="62"/>
    </row>
    <row r="86" spans="2:65" s="1" customFormat="1" ht="10.35" customHeight="1">
      <c r="B86" s="42"/>
      <c r="C86" s="64"/>
      <c r="D86" s="64"/>
      <c r="E86" s="64"/>
      <c r="F86" s="64"/>
      <c r="G86" s="64"/>
      <c r="H86" s="64"/>
      <c r="I86" s="173"/>
      <c r="J86" s="64"/>
      <c r="K86" s="64"/>
      <c r="L86" s="62"/>
    </row>
    <row r="87" spans="2:65" s="10" customFormat="1" ht="29.25" customHeight="1">
      <c r="B87" s="178"/>
      <c r="C87" s="179" t="s">
        <v>124</v>
      </c>
      <c r="D87" s="180" t="s">
        <v>59</v>
      </c>
      <c r="E87" s="180" t="s">
        <v>55</v>
      </c>
      <c r="F87" s="180" t="s">
        <v>125</v>
      </c>
      <c r="G87" s="180" t="s">
        <v>126</v>
      </c>
      <c r="H87" s="180" t="s">
        <v>127</v>
      </c>
      <c r="I87" s="181" t="s">
        <v>128</v>
      </c>
      <c r="J87" s="180" t="s">
        <v>108</v>
      </c>
      <c r="K87" s="182" t="s">
        <v>129</v>
      </c>
      <c r="L87" s="183"/>
      <c r="M87" s="82" t="s">
        <v>130</v>
      </c>
      <c r="N87" s="83" t="s">
        <v>44</v>
      </c>
      <c r="O87" s="83" t="s">
        <v>131</v>
      </c>
      <c r="P87" s="83" t="s">
        <v>132</v>
      </c>
      <c r="Q87" s="83" t="s">
        <v>133</v>
      </c>
      <c r="R87" s="83" t="s">
        <v>134</v>
      </c>
      <c r="S87" s="83" t="s">
        <v>135</v>
      </c>
      <c r="T87" s="84" t="s">
        <v>136</v>
      </c>
    </row>
    <row r="88" spans="2:65" s="1" customFormat="1" ht="29.25" customHeight="1">
      <c r="B88" s="42"/>
      <c r="C88" s="88" t="s">
        <v>109</v>
      </c>
      <c r="D88" s="64"/>
      <c r="E88" s="64"/>
      <c r="F88" s="64"/>
      <c r="G88" s="64"/>
      <c r="H88" s="64"/>
      <c r="I88" s="173"/>
      <c r="J88" s="184">
        <f>BK88</f>
        <v>70000</v>
      </c>
      <c r="K88" s="64"/>
      <c r="L88" s="62"/>
      <c r="M88" s="85"/>
      <c r="N88" s="86"/>
      <c r="O88" s="86"/>
      <c r="P88" s="185">
        <f>P89</f>
        <v>0</v>
      </c>
      <c r="Q88" s="86"/>
      <c r="R88" s="185">
        <f>R89</f>
        <v>0</v>
      </c>
      <c r="S88" s="86"/>
      <c r="T88" s="186">
        <f>T89</f>
        <v>0</v>
      </c>
      <c r="AT88" s="25" t="s">
        <v>73</v>
      </c>
      <c r="AU88" s="25" t="s">
        <v>110</v>
      </c>
      <c r="BK88" s="187">
        <f>BK89</f>
        <v>70000</v>
      </c>
    </row>
    <row r="89" spans="2:65" s="11" customFormat="1" ht="37.35" customHeight="1">
      <c r="B89" s="188"/>
      <c r="C89" s="189"/>
      <c r="D89" s="190" t="s">
        <v>73</v>
      </c>
      <c r="E89" s="191" t="s">
        <v>579</v>
      </c>
      <c r="F89" s="191" t="s">
        <v>580</v>
      </c>
      <c r="G89" s="189"/>
      <c r="H89" s="189"/>
      <c r="I89" s="192"/>
      <c r="J89" s="193">
        <f>BK89</f>
        <v>70000</v>
      </c>
      <c r="K89" s="189"/>
      <c r="L89" s="194"/>
      <c r="M89" s="195"/>
      <c r="N89" s="196"/>
      <c r="O89" s="196"/>
      <c r="P89" s="197">
        <f>P90+P95+P110+P115+P118</f>
        <v>0</v>
      </c>
      <c r="Q89" s="196"/>
      <c r="R89" s="197">
        <f>R90+R95+R110+R115+R118</f>
        <v>0</v>
      </c>
      <c r="S89" s="196"/>
      <c r="T89" s="198">
        <f>T90+T95+T110+T115+T118</f>
        <v>0</v>
      </c>
      <c r="AR89" s="199" t="s">
        <v>178</v>
      </c>
      <c r="AT89" s="200" t="s">
        <v>73</v>
      </c>
      <c r="AU89" s="200" t="s">
        <v>74</v>
      </c>
      <c r="AY89" s="199" t="s">
        <v>139</v>
      </c>
      <c r="BK89" s="201">
        <f>BK90+BK95+BK110+BK115+BK118</f>
        <v>70000</v>
      </c>
    </row>
    <row r="90" spans="2:65" s="11" customFormat="1" ht="19.899999999999999" customHeight="1">
      <c r="B90" s="188"/>
      <c r="C90" s="189"/>
      <c r="D90" s="202" t="s">
        <v>73</v>
      </c>
      <c r="E90" s="203" t="s">
        <v>581</v>
      </c>
      <c r="F90" s="203" t="s">
        <v>582</v>
      </c>
      <c r="G90" s="189"/>
      <c r="H90" s="189"/>
      <c r="I90" s="192"/>
      <c r="J90" s="204">
        <f>BK90</f>
        <v>0</v>
      </c>
      <c r="K90" s="189"/>
      <c r="L90" s="194"/>
      <c r="M90" s="195"/>
      <c r="N90" s="196"/>
      <c r="O90" s="196"/>
      <c r="P90" s="197">
        <f>SUM(P91:P94)</f>
        <v>0</v>
      </c>
      <c r="Q90" s="196"/>
      <c r="R90" s="197">
        <f>SUM(R91:R94)</f>
        <v>0</v>
      </c>
      <c r="S90" s="196"/>
      <c r="T90" s="198">
        <f>SUM(T91:T94)</f>
        <v>0</v>
      </c>
      <c r="AR90" s="199" t="s">
        <v>178</v>
      </c>
      <c r="AT90" s="200" t="s">
        <v>73</v>
      </c>
      <c r="AU90" s="200" t="s">
        <v>80</v>
      </c>
      <c r="AY90" s="199" t="s">
        <v>139</v>
      </c>
      <c r="BK90" s="201">
        <f>SUM(BK91:BK94)</f>
        <v>0</v>
      </c>
    </row>
    <row r="91" spans="2:65" s="1" customFormat="1" ht="31.5" customHeight="1">
      <c r="B91" s="42"/>
      <c r="C91" s="205" t="s">
        <v>80</v>
      </c>
      <c r="D91" s="205" t="s">
        <v>142</v>
      </c>
      <c r="E91" s="206" t="s">
        <v>583</v>
      </c>
      <c r="F91" s="207" t="s">
        <v>584</v>
      </c>
      <c r="G91" s="208" t="s">
        <v>207</v>
      </c>
      <c r="H91" s="209">
        <v>1</v>
      </c>
      <c r="I91" s="210"/>
      <c r="J91" s="211">
        <f>ROUND(I91*H91,2)</f>
        <v>0</v>
      </c>
      <c r="K91" s="207" t="s">
        <v>146</v>
      </c>
      <c r="L91" s="62"/>
      <c r="M91" s="212" t="s">
        <v>23</v>
      </c>
      <c r="N91" s="213" t="s">
        <v>45</v>
      </c>
      <c r="O91" s="43"/>
      <c r="P91" s="214">
        <f>O91*H91</f>
        <v>0</v>
      </c>
      <c r="Q91" s="214">
        <v>0</v>
      </c>
      <c r="R91" s="214">
        <f>Q91*H91</f>
        <v>0</v>
      </c>
      <c r="S91" s="214">
        <v>0</v>
      </c>
      <c r="T91" s="215">
        <f>S91*H91</f>
        <v>0</v>
      </c>
      <c r="AR91" s="25" t="s">
        <v>585</v>
      </c>
      <c r="AT91" s="25" t="s">
        <v>142</v>
      </c>
      <c r="AU91" s="25" t="s">
        <v>82</v>
      </c>
      <c r="AY91" s="25" t="s">
        <v>139</v>
      </c>
      <c r="BE91" s="216">
        <f>IF(N91="základní",J91,0)</f>
        <v>0</v>
      </c>
      <c r="BF91" s="216">
        <f>IF(N91="snížená",J91,0)</f>
        <v>0</v>
      </c>
      <c r="BG91" s="216">
        <f>IF(N91="zákl. přenesená",J91,0)</f>
        <v>0</v>
      </c>
      <c r="BH91" s="216">
        <f>IF(N91="sníž. přenesená",J91,0)</f>
        <v>0</v>
      </c>
      <c r="BI91" s="216">
        <f>IF(N91="nulová",J91,0)</f>
        <v>0</v>
      </c>
      <c r="BJ91" s="25" t="s">
        <v>80</v>
      </c>
      <c r="BK91" s="216">
        <f>ROUND(I91*H91,2)</f>
        <v>0</v>
      </c>
      <c r="BL91" s="25" t="s">
        <v>585</v>
      </c>
      <c r="BM91" s="25" t="s">
        <v>586</v>
      </c>
    </row>
    <row r="92" spans="2:65" s="1" customFormat="1" ht="40.5">
      <c r="B92" s="42"/>
      <c r="C92" s="64"/>
      <c r="D92" s="219" t="s">
        <v>213</v>
      </c>
      <c r="E92" s="64"/>
      <c r="F92" s="271" t="s">
        <v>587</v>
      </c>
      <c r="G92" s="64"/>
      <c r="H92" s="64"/>
      <c r="I92" s="173"/>
      <c r="J92" s="64"/>
      <c r="K92" s="64"/>
      <c r="L92" s="62"/>
      <c r="M92" s="267"/>
      <c r="N92" s="43"/>
      <c r="O92" s="43"/>
      <c r="P92" s="43"/>
      <c r="Q92" s="43"/>
      <c r="R92" s="43"/>
      <c r="S92" s="43"/>
      <c r="T92" s="79"/>
      <c r="AT92" s="25" t="s">
        <v>213</v>
      </c>
      <c r="AU92" s="25" t="s">
        <v>82</v>
      </c>
    </row>
    <row r="93" spans="2:65" s="1" customFormat="1" ht="31.5" customHeight="1">
      <c r="B93" s="42"/>
      <c r="C93" s="205" t="s">
        <v>82</v>
      </c>
      <c r="D93" s="205" t="s">
        <v>142</v>
      </c>
      <c r="E93" s="206" t="s">
        <v>588</v>
      </c>
      <c r="F93" s="207" t="s">
        <v>589</v>
      </c>
      <c r="G93" s="208" t="s">
        <v>207</v>
      </c>
      <c r="H93" s="209">
        <v>1</v>
      </c>
      <c r="I93" s="210"/>
      <c r="J93" s="211">
        <f>ROUND(I93*H93,2)</f>
        <v>0</v>
      </c>
      <c r="K93" s="207" t="s">
        <v>146</v>
      </c>
      <c r="L93" s="62"/>
      <c r="M93" s="212" t="s">
        <v>23</v>
      </c>
      <c r="N93" s="213" t="s">
        <v>45</v>
      </c>
      <c r="O93" s="43"/>
      <c r="P93" s="214">
        <f>O93*H93</f>
        <v>0</v>
      </c>
      <c r="Q93" s="214">
        <v>0</v>
      </c>
      <c r="R93" s="214">
        <f>Q93*H93</f>
        <v>0</v>
      </c>
      <c r="S93" s="214">
        <v>0</v>
      </c>
      <c r="T93" s="215">
        <f>S93*H93</f>
        <v>0</v>
      </c>
      <c r="AR93" s="25" t="s">
        <v>585</v>
      </c>
      <c r="AT93" s="25" t="s">
        <v>142</v>
      </c>
      <c r="AU93" s="25" t="s">
        <v>82</v>
      </c>
      <c r="AY93" s="25" t="s">
        <v>139</v>
      </c>
      <c r="BE93" s="216">
        <f>IF(N93="základní",J93,0)</f>
        <v>0</v>
      </c>
      <c r="BF93" s="216">
        <f>IF(N93="snížená",J93,0)</f>
        <v>0</v>
      </c>
      <c r="BG93" s="216">
        <f>IF(N93="zákl. přenesená",J93,0)</f>
        <v>0</v>
      </c>
      <c r="BH93" s="216">
        <f>IF(N93="sníž. přenesená",J93,0)</f>
        <v>0</v>
      </c>
      <c r="BI93" s="216">
        <f>IF(N93="nulová",J93,0)</f>
        <v>0</v>
      </c>
      <c r="BJ93" s="25" t="s">
        <v>80</v>
      </c>
      <c r="BK93" s="216">
        <f>ROUND(I93*H93,2)</f>
        <v>0</v>
      </c>
      <c r="BL93" s="25" t="s">
        <v>585</v>
      </c>
      <c r="BM93" s="25" t="s">
        <v>590</v>
      </c>
    </row>
    <row r="94" spans="2:65" s="1" customFormat="1" ht="243">
      <c r="B94" s="42"/>
      <c r="C94" s="64"/>
      <c r="D94" s="231" t="s">
        <v>213</v>
      </c>
      <c r="E94" s="64"/>
      <c r="F94" s="266" t="s">
        <v>591</v>
      </c>
      <c r="G94" s="64"/>
      <c r="H94" s="64"/>
      <c r="I94" s="173"/>
      <c r="J94" s="64"/>
      <c r="K94" s="64"/>
      <c r="L94" s="62"/>
      <c r="M94" s="267"/>
      <c r="N94" s="43"/>
      <c r="O94" s="43"/>
      <c r="P94" s="43"/>
      <c r="Q94" s="43"/>
      <c r="R94" s="43"/>
      <c r="S94" s="43"/>
      <c r="T94" s="79"/>
      <c r="AT94" s="25" t="s">
        <v>213</v>
      </c>
      <c r="AU94" s="25" t="s">
        <v>82</v>
      </c>
    </row>
    <row r="95" spans="2:65" s="11" customFormat="1" ht="29.85" customHeight="1">
      <c r="B95" s="188"/>
      <c r="C95" s="189"/>
      <c r="D95" s="202" t="s">
        <v>73</v>
      </c>
      <c r="E95" s="203" t="s">
        <v>592</v>
      </c>
      <c r="F95" s="203" t="s">
        <v>593</v>
      </c>
      <c r="G95" s="189"/>
      <c r="H95" s="189"/>
      <c r="I95" s="192"/>
      <c r="J95" s="204">
        <f>BK95</f>
        <v>0</v>
      </c>
      <c r="K95" s="189"/>
      <c r="L95" s="194"/>
      <c r="M95" s="195"/>
      <c r="N95" s="196"/>
      <c r="O95" s="196"/>
      <c r="P95" s="197">
        <f>SUM(P96:P109)</f>
        <v>0</v>
      </c>
      <c r="Q95" s="196"/>
      <c r="R95" s="197">
        <f>SUM(R96:R109)</f>
        <v>0</v>
      </c>
      <c r="S95" s="196"/>
      <c r="T95" s="198">
        <f>SUM(T96:T109)</f>
        <v>0</v>
      </c>
      <c r="AR95" s="199" t="s">
        <v>178</v>
      </c>
      <c r="AT95" s="200" t="s">
        <v>73</v>
      </c>
      <c r="AU95" s="200" t="s">
        <v>80</v>
      </c>
      <c r="AY95" s="199" t="s">
        <v>139</v>
      </c>
      <c r="BK95" s="201">
        <f>SUM(BK96:BK109)</f>
        <v>0</v>
      </c>
    </row>
    <row r="96" spans="2:65" s="1" customFormat="1" ht="22.5" customHeight="1">
      <c r="B96" s="42"/>
      <c r="C96" s="205" t="s">
        <v>158</v>
      </c>
      <c r="D96" s="205" t="s">
        <v>142</v>
      </c>
      <c r="E96" s="206" t="s">
        <v>594</v>
      </c>
      <c r="F96" s="207" t="s">
        <v>595</v>
      </c>
      <c r="G96" s="208" t="s">
        <v>207</v>
      </c>
      <c r="H96" s="209">
        <v>1</v>
      </c>
      <c r="I96" s="210"/>
      <c r="J96" s="211">
        <f>ROUND(I96*H96,2)</f>
        <v>0</v>
      </c>
      <c r="K96" s="207" t="s">
        <v>146</v>
      </c>
      <c r="L96" s="62"/>
      <c r="M96" s="212" t="s">
        <v>23</v>
      </c>
      <c r="N96" s="213" t="s">
        <v>45</v>
      </c>
      <c r="O96" s="43"/>
      <c r="P96" s="214">
        <f>O96*H96</f>
        <v>0</v>
      </c>
      <c r="Q96" s="214">
        <v>0</v>
      </c>
      <c r="R96" s="214">
        <f>Q96*H96</f>
        <v>0</v>
      </c>
      <c r="S96" s="214">
        <v>0</v>
      </c>
      <c r="T96" s="215">
        <f>S96*H96</f>
        <v>0</v>
      </c>
      <c r="AR96" s="25" t="s">
        <v>585</v>
      </c>
      <c r="AT96" s="25" t="s">
        <v>142</v>
      </c>
      <c r="AU96" s="25" t="s">
        <v>82</v>
      </c>
      <c r="AY96" s="25" t="s">
        <v>139</v>
      </c>
      <c r="BE96" s="216">
        <f>IF(N96="základní",J96,0)</f>
        <v>0</v>
      </c>
      <c r="BF96" s="216">
        <f>IF(N96="snížená",J96,0)</f>
        <v>0</v>
      </c>
      <c r="BG96" s="216">
        <f>IF(N96="zákl. přenesená",J96,0)</f>
        <v>0</v>
      </c>
      <c r="BH96" s="216">
        <f>IF(N96="sníž. přenesená",J96,0)</f>
        <v>0</v>
      </c>
      <c r="BI96" s="216">
        <f>IF(N96="nulová",J96,0)</f>
        <v>0</v>
      </c>
      <c r="BJ96" s="25" t="s">
        <v>80</v>
      </c>
      <c r="BK96" s="216">
        <f>ROUND(I96*H96,2)</f>
        <v>0</v>
      </c>
      <c r="BL96" s="25" t="s">
        <v>585</v>
      </c>
      <c r="BM96" s="25" t="s">
        <v>596</v>
      </c>
    </row>
    <row r="97" spans="2:65" s="1" customFormat="1" ht="67.5">
      <c r="B97" s="42"/>
      <c r="C97" s="64"/>
      <c r="D97" s="219" t="s">
        <v>213</v>
      </c>
      <c r="E97" s="64"/>
      <c r="F97" s="271" t="s">
        <v>597</v>
      </c>
      <c r="G97" s="64"/>
      <c r="H97" s="64"/>
      <c r="I97" s="173"/>
      <c r="J97" s="64"/>
      <c r="K97" s="64"/>
      <c r="L97" s="62"/>
      <c r="M97" s="267"/>
      <c r="N97" s="43"/>
      <c r="O97" s="43"/>
      <c r="P97" s="43"/>
      <c r="Q97" s="43"/>
      <c r="R97" s="43"/>
      <c r="S97" s="43"/>
      <c r="T97" s="79"/>
      <c r="AT97" s="25" t="s">
        <v>213</v>
      </c>
      <c r="AU97" s="25" t="s">
        <v>82</v>
      </c>
    </row>
    <row r="98" spans="2:65" s="1" customFormat="1" ht="31.5" customHeight="1">
      <c r="B98" s="42"/>
      <c r="C98" s="205" t="s">
        <v>147</v>
      </c>
      <c r="D98" s="205" t="s">
        <v>142</v>
      </c>
      <c r="E98" s="206" t="s">
        <v>598</v>
      </c>
      <c r="F98" s="207" t="s">
        <v>599</v>
      </c>
      <c r="G98" s="208" t="s">
        <v>207</v>
      </c>
      <c r="H98" s="209">
        <v>1</v>
      </c>
      <c r="I98" s="210"/>
      <c r="J98" s="211">
        <f>ROUND(I98*H98,2)</f>
        <v>0</v>
      </c>
      <c r="K98" s="207" t="s">
        <v>146</v>
      </c>
      <c r="L98" s="62"/>
      <c r="M98" s="212" t="s">
        <v>23</v>
      </c>
      <c r="N98" s="213" t="s">
        <v>45</v>
      </c>
      <c r="O98" s="43"/>
      <c r="P98" s="214">
        <f>O98*H98</f>
        <v>0</v>
      </c>
      <c r="Q98" s="214">
        <v>0</v>
      </c>
      <c r="R98" s="214">
        <f>Q98*H98</f>
        <v>0</v>
      </c>
      <c r="S98" s="214">
        <v>0</v>
      </c>
      <c r="T98" s="215">
        <f>S98*H98</f>
        <v>0</v>
      </c>
      <c r="AR98" s="25" t="s">
        <v>585</v>
      </c>
      <c r="AT98" s="25" t="s">
        <v>142</v>
      </c>
      <c r="AU98" s="25" t="s">
        <v>82</v>
      </c>
      <c r="AY98" s="25" t="s">
        <v>139</v>
      </c>
      <c r="BE98" s="216">
        <f>IF(N98="základní",J98,0)</f>
        <v>0</v>
      </c>
      <c r="BF98" s="216">
        <f>IF(N98="snížená",J98,0)</f>
        <v>0</v>
      </c>
      <c r="BG98" s="216">
        <f>IF(N98="zákl. přenesená",J98,0)</f>
        <v>0</v>
      </c>
      <c r="BH98" s="216">
        <f>IF(N98="sníž. přenesená",J98,0)</f>
        <v>0</v>
      </c>
      <c r="BI98" s="216">
        <f>IF(N98="nulová",J98,0)</f>
        <v>0</v>
      </c>
      <c r="BJ98" s="25" t="s">
        <v>80</v>
      </c>
      <c r="BK98" s="216">
        <f>ROUND(I98*H98,2)</f>
        <v>0</v>
      </c>
      <c r="BL98" s="25" t="s">
        <v>585</v>
      </c>
      <c r="BM98" s="25" t="s">
        <v>600</v>
      </c>
    </row>
    <row r="99" spans="2:65" s="1" customFormat="1" ht="94.5">
      <c r="B99" s="42"/>
      <c r="C99" s="64"/>
      <c r="D99" s="219" t="s">
        <v>213</v>
      </c>
      <c r="E99" s="64"/>
      <c r="F99" s="271" t="s">
        <v>601</v>
      </c>
      <c r="G99" s="64"/>
      <c r="H99" s="64"/>
      <c r="I99" s="173"/>
      <c r="J99" s="64"/>
      <c r="K99" s="64"/>
      <c r="L99" s="62"/>
      <c r="M99" s="267"/>
      <c r="N99" s="43"/>
      <c r="O99" s="43"/>
      <c r="P99" s="43"/>
      <c r="Q99" s="43"/>
      <c r="R99" s="43"/>
      <c r="S99" s="43"/>
      <c r="T99" s="79"/>
      <c r="AT99" s="25" t="s">
        <v>213</v>
      </c>
      <c r="AU99" s="25" t="s">
        <v>82</v>
      </c>
    </row>
    <row r="100" spans="2:65" s="1" customFormat="1" ht="22.5" customHeight="1">
      <c r="B100" s="42"/>
      <c r="C100" s="205" t="s">
        <v>178</v>
      </c>
      <c r="D100" s="205" t="s">
        <v>142</v>
      </c>
      <c r="E100" s="206" t="s">
        <v>602</v>
      </c>
      <c r="F100" s="207" t="s">
        <v>603</v>
      </c>
      <c r="G100" s="208" t="s">
        <v>207</v>
      </c>
      <c r="H100" s="209">
        <v>1</v>
      </c>
      <c r="I100" s="210"/>
      <c r="J100" s="211">
        <f>ROUND(I100*H100,2)</f>
        <v>0</v>
      </c>
      <c r="K100" s="207" t="s">
        <v>146</v>
      </c>
      <c r="L100" s="62"/>
      <c r="M100" s="212" t="s">
        <v>23</v>
      </c>
      <c r="N100" s="213" t="s">
        <v>45</v>
      </c>
      <c r="O100" s="43"/>
      <c r="P100" s="214">
        <f>O100*H100</f>
        <v>0</v>
      </c>
      <c r="Q100" s="214">
        <v>0</v>
      </c>
      <c r="R100" s="214">
        <f>Q100*H100</f>
        <v>0</v>
      </c>
      <c r="S100" s="214">
        <v>0</v>
      </c>
      <c r="T100" s="215">
        <f>S100*H100</f>
        <v>0</v>
      </c>
      <c r="AR100" s="25" t="s">
        <v>585</v>
      </c>
      <c r="AT100" s="25" t="s">
        <v>142</v>
      </c>
      <c r="AU100" s="25" t="s">
        <v>82</v>
      </c>
      <c r="AY100" s="25" t="s">
        <v>139</v>
      </c>
      <c r="BE100" s="216">
        <f>IF(N100="základní",J100,0)</f>
        <v>0</v>
      </c>
      <c r="BF100" s="216">
        <f>IF(N100="snížená",J100,0)</f>
        <v>0</v>
      </c>
      <c r="BG100" s="216">
        <f>IF(N100="zákl. přenesená",J100,0)</f>
        <v>0</v>
      </c>
      <c r="BH100" s="216">
        <f>IF(N100="sníž. přenesená",J100,0)</f>
        <v>0</v>
      </c>
      <c r="BI100" s="216">
        <f>IF(N100="nulová",J100,0)</f>
        <v>0</v>
      </c>
      <c r="BJ100" s="25" t="s">
        <v>80</v>
      </c>
      <c r="BK100" s="216">
        <f>ROUND(I100*H100,2)</f>
        <v>0</v>
      </c>
      <c r="BL100" s="25" t="s">
        <v>585</v>
      </c>
      <c r="BM100" s="25" t="s">
        <v>604</v>
      </c>
    </row>
    <row r="101" spans="2:65" s="1" customFormat="1" ht="22.5" customHeight="1">
      <c r="B101" s="42"/>
      <c r="C101" s="205" t="s">
        <v>140</v>
      </c>
      <c r="D101" s="205" t="s">
        <v>142</v>
      </c>
      <c r="E101" s="206" t="s">
        <v>605</v>
      </c>
      <c r="F101" s="207" t="s">
        <v>606</v>
      </c>
      <c r="G101" s="208" t="s">
        <v>207</v>
      </c>
      <c r="H101" s="209">
        <v>1</v>
      </c>
      <c r="I101" s="210"/>
      <c r="J101" s="211">
        <f>ROUND(I101*H101,2)</f>
        <v>0</v>
      </c>
      <c r="K101" s="207" t="s">
        <v>146</v>
      </c>
      <c r="L101" s="62"/>
      <c r="M101" s="212" t="s">
        <v>23</v>
      </c>
      <c r="N101" s="213" t="s">
        <v>45</v>
      </c>
      <c r="O101" s="43"/>
      <c r="P101" s="214">
        <f>O101*H101</f>
        <v>0</v>
      </c>
      <c r="Q101" s="214">
        <v>0</v>
      </c>
      <c r="R101" s="214">
        <f>Q101*H101</f>
        <v>0</v>
      </c>
      <c r="S101" s="214">
        <v>0</v>
      </c>
      <c r="T101" s="215">
        <f>S101*H101</f>
        <v>0</v>
      </c>
      <c r="AR101" s="25" t="s">
        <v>585</v>
      </c>
      <c r="AT101" s="25" t="s">
        <v>142</v>
      </c>
      <c r="AU101" s="25" t="s">
        <v>82</v>
      </c>
      <c r="AY101" s="25" t="s">
        <v>139</v>
      </c>
      <c r="BE101" s="216">
        <f>IF(N101="základní",J101,0)</f>
        <v>0</v>
      </c>
      <c r="BF101" s="216">
        <f>IF(N101="snížená",J101,0)</f>
        <v>0</v>
      </c>
      <c r="BG101" s="216">
        <f>IF(N101="zákl. přenesená",J101,0)</f>
        <v>0</v>
      </c>
      <c r="BH101" s="216">
        <f>IF(N101="sníž. přenesená",J101,0)</f>
        <v>0</v>
      </c>
      <c r="BI101" s="216">
        <f>IF(N101="nulová",J101,0)</f>
        <v>0</v>
      </c>
      <c r="BJ101" s="25" t="s">
        <v>80</v>
      </c>
      <c r="BK101" s="216">
        <f>ROUND(I101*H101,2)</f>
        <v>0</v>
      </c>
      <c r="BL101" s="25" t="s">
        <v>585</v>
      </c>
      <c r="BM101" s="25" t="s">
        <v>607</v>
      </c>
    </row>
    <row r="102" spans="2:65" s="1" customFormat="1" ht="67.5">
      <c r="B102" s="42"/>
      <c r="C102" s="64"/>
      <c r="D102" s="219" t="s">
        <v>213</v>
      </c>
      <c r="E102" s="64"/>
      <c r="F102" s="271" t="s">
        <v>608</v>
      </c>
      <c r="G102" s="64"/>
      <c r="H102" s="64"/>
      <c r="I102" s="173"/>
      <c r="J102" s="64"/>
      <c r="K102" s="64"/>
      <c r="L102" s="62"/>
      <c r="M102" s="267"/>
      <c r="N102" s="43"/>
      <c r="O102" s="43"/>
      <c r="P102" s="43"/>
      <c r="Q102" s="43"/>
      <c r="R102" s="43"/>
      <c r="S102" s="43"/>
      <c r="T102" s="79"/>
      <c r="AT102" s="25" t="s">
        <v>213</v>
      </c>
      <c r="AU102" s="25" t="s">
        <v>82</v>
      </c>
    </row>
    <row r="103" spans="2:65" s="1" customFormat="1" ht="22.5" customHeight="1">
      <c r="B103" s="42"/>
      <c r="C103" s="205" t="s">
        <v>192</v>
      </c>
      <c r="D103" s="205" t="s">
        <v>142</v>
      </c>
      <c r="E103" s="206" t="s">
        <v>609</v>
      </c>
      <c r="F103" s="207" t="s">
        <v>610</v>
      </c>
      <c r="G103" s="208" t="s">
        <v>207</v>
      </c>
      <c r="H103" s="209">
        <v>1</v>
      </c>
      <c r="I103" s="210"/>
      <c r="J103" s="211">
        <f>ROUND(I103*H103,2)</f>
        <v>0</v>
      </c>
      <c r="K103" s="207" t="s">
        <v>146</v>
      </c>
      <c r="L103" s="62"/>
      <c r="M103" s="212" t="s">
        <v>23</v>
      </c>
      <c r="N103" s="213" t="s">
        <v>45</v>
      </c>
      <c r="O103" s="43"/>
      <c r="P103" s="214">
        <f>O103*H103</f>
        <v>0</v>
      </c>
      <c r="Q103" s="214">
        <v>0</v>
      </c>
      <c r="R103" s="214">
        <f>Q103*H103</f>
        <v>0</v>
      </c>
      <c r="S103" s="214">
        <v>0</v>
      </c>
      <c r="T103" s="215">
        <f>S103*H103</f>
        <v>0</v>
      </c>
      <c r="AR103" s="25" t="s">
        <v>585</v>
      </c>
      <c r="AT103" s="25" t="s">
        <v>142</v>
      </c>
      <c r="AU103" s="25" t="s">
        <v>82</v>
      </c>
      <c r="AY103" s="25" t="s">
        <v>139</v>
      </c>
      <c r="BE103" s="216">
        <f>IF(N103="základní",J103,0)</f>
        <v>0</v>
      </c>
      <c r="BF103" s="216">
        <f>IF(N103="snížená",J103,0)</f>
        <v>0</v>
      </c>
      <c r="BG103" s="216">
        <f>IF(N103="zákl. přenesená",J103,0)</f>
        <v>0</v>
      </c>
      <c r="BH103" s="216">
        <f>IF(N103="sníž. přenesená",J103,0)</f>
        <v>0</v>
      </c>
      <c r="BI103" s="216">
        <f>IF(N103="nulová",J103,0)</f>
        <v>0</v>
      </c>
      <c r="BJ103" s="25" t="s">
        <v>80</v>
      </c>
      <c r="BK103" s="216">
        <f>ROUND(I103*H103,2)</f>
        <v>0</v>
      </c>
      <c r="BL103" s="25" t="s">
        <v>585</v>
      </c>
      <c r="BM103" s="25" t="s">
        <v>611</v>
      </c>
    </row>
    <row r="104" spans="2:65" s="1" customFormat="1" ht="40.5">
      <c r="B104" s="42"/>
      <c r="C104" s="64"/>
      <c r="D104" s="219" t="s">
        <v>213</v>
      </c>
      <c r="E104" s="64"/>
      <c r="F104" s="271" t="s">
        <v>612</v>
      </c>
      <c r="G104" s="64"/>
      <c r="H104" s="64"/>
      <c r="I104" s="173"/>
      <c r="J104" s="64"/>
      <c r="K104" s="64"/>
      <c r="L104" s="62"/>
      <c r="M104" s="267"/>
      <c r="N104" s="43"/>
      <c r="O104" s="43"/>
      <c r="P104" s="43"/>
      <c r="Q104" s="43"/>
      <c r="R104" s="43"/>
      <c r="S104" s="43"/>
      <c r="T104" s="79"/>
      <c r="AT104" s="25" t="s">
        <v>213</v>
      </c>
      <c r="AU104" s="25" t="s">
        <v>82</v>
      </c>
    </row>
    <row r="105" spans="2:65" s="1" customFormat="1" ht="22.5" customHeight="1">
      <c r="B105" s="42"/>
      <c r="C105" s="205" t="s">
        <v>200</v>
      </c>
      <c r="D105" s="205" t="s">
        <v>142</v>
      </c>
      <c r="E105" s="206" t="s">
        <v>613</v>
      </c>
      <c r="F105" s="207" t="s">
        <v>614</v>
      </c>
      <c r="G105" s="208" t="s">
        <v>207</v>
      </c>
      <c r="H105" s="209">
        <v>1</v>
      </c>
      <c r="I105" s="210"/>
      <c r="J105" s="211">
        <f>ROUND(I105*H105,2)</f>
        <v>0</v>
      </c>
      <c r="K105" s="207" t="s">
        <v>146</v>
      </c>
      <c r="L105" s="62"/>
      <c r="M105" s="212" t="s">
        <v>23</v>
      </c>
      <c r="N105" s="213" t="s">
        <v>45</v>
      </c>
      <c r="O105" s="43"/>
      <c r="P105" s="214">
        <f>O105*H105</f>
        <v>0</v>
      </c>
      <c r="Q105" s="214">
        <v>0</v>
      </c>
      <c r="R105" s="214">
        <f>Q105*H105</f>
        <v>0</v>
      </c>
      <c r="S105" s="214">
        <v>0</v>
      </c>
      <c r="T105" s="215">
        <f>S105*H105</f>
        <v>0</v>
      </c>
      <c r="AR105" s="25" t="s">
        <v>585</v>
      </c>
      <c r="AT105" s="25" t="s">
        <v>142</v>
      </c>
      <c r="AU105" s="25" t="s">
        <v>82</v>
      </c>
      <c r="AY105" s="25" t="s">
        <v>139</v>
      </c>
      <c r="BE105" s="216">
        <f>IF(N105="základní",J105,0)</f>
        <v>0</v>
      </c>
      <c r="BF105" s="216">
        <f>IF(N105="snížená",J105,0)</f>
        <v>0</v>
      </c>
      <c r="BG105" s="216">
        <f>IF(N105="zákl. přenesená",J105,0)</f>
        <v>0</v>
      </c>
      <c r="BH105" s="216">
        <f>IF(N105="sníž. přenesená",J105,0)</f>
        <v>0</v>
      </c>
      <c r="BI105" s="216">
        <f>IF(N105="nulová",J105,0)</f>
        <v>0</v>
      </c>
      <c r="BJ105" s="25" t="s">
        <v>80</v>
      </c>
      <c r="BK105" s="216">
        <f>ROUND(I105*H105,2)</f>
        <v>0</v>
      </c>
      <c r="BL105" s="25" t="s">
        <v>585</v>
      </c>
      <c r="BM105" s="25" t="s">
        <v>615</v>
      </c>
    </row>
    <row r="106" spans="2:65" s="1" customFormat="1" ht="27">
      <c r="B106" s="42"/>
      <c r="C106" s="64"/>
      <c r="D106" s="219" t="s">
        <v>213</v>
      </c>
      <c r="E106" s="64"/>
      <c r="F106" s="271" t="s">
        <v>616</v>
      </c>
      <c r="G106" s="64"/>
      <c r="H106" s="64"/>
      <c r="I106" s="173"/>
      <c r="J106" s="64"/>
      <c r="K106" s="64"/>
      <c r="L106" s="62"/>
      <c r="M106" s="267"/>
      <c r="N106" s="43"/>
      <c r="O106" s="43"/>
      <c r="P106" s="43"/>
      <c r="Q106" s="43"/>
      <c r="R106" s="43"/>
      <c r="S106" s="43"/>
      <c r="T106" s="79"/>
      <c r="AT106" s="25" t="s">
        <v>213</v>
      </c>
      <c r="AU106" s="25" t="s">
        <v>82</v>
      </c>
    </row>
    <row r="107" spans="2:65" s="1" customFormat="1" ht="22.5" customHeight="1">
      <c r="B107" s="42"/>
      <c r="C107" s="205" t="s">
        <v>198</v>
      </c>
      <c r="D107" s="205" t="s">
        <v>142</v>
      </c>
      <c r="E107" s="206" t="s">
        <v>617</v>
      </c>
      <c r="F107" s="207" t="s">
        <v>618</v>
      </c>
      <c r="G107" s="208" t="s">
        <v>207</v>
      </c>
      <c r="H107" s="209">
        <v>1</v>
      </c>
      <c r="I107" s="210"/>
      <c r="J107" s="211">
        <f>ROUND(I107*H107,2)</f>
        <v>0</v>
      </c>
      <c r="K107" s="207" t="s">
        <v>146</v>
      </c>
      <c r="L107" s="62"/>
      <c r="M107" s="212" t="s">
        <v>23</v>
      </c>
      <c r="N107" s="213" t="s">
        <v>45</v>
      </c>
      <c r="O107" s="43"/>
      <c r="P107" s="214">
        <f>O107*H107</f>
        <v>0</v>
      </c>
      <c r="Q107" s="214">
        <v>0</v>
      </c>
      <c r="R107" s="214">
        <f>Q107*H107</f>
        <v>0</v>
      </c>
      <c r="S107" s="214">
        <v>0</v>
      </c>
      <c r="T107" s="215">
        <f>S107*H107</f>
        <v>0</v>
      </c>
      <c r="AR107" s="25" t="s">
        <v>585</v>
      </c>
      <c r="AT107" s="25" t="s">
        <v>142</v>
      </c>
      <c r="AU107" s="25" t="s">
        <v>82</v>
      </c>
      <c r="AY107" s="25" t="s">
        <v>139</v>
      </c>
      <c r="BE107" s="216">
        <f>IF(N107="základní",J107,0)</f>
        <v>0</v>
      </c>
      <c r="BF107" s="216">
        <f>IF(N107="snížená",J107,0)</f>
        <v>0</v>
      </c>
      <c r="BG107" s="216">
        <f>IF(N107="zákl. přenesená",J107,0)</f>
        <v>0</v>
      </c>
      <c r="BH107" s="216">
        <f>IF(N107="sníž. přenesená",J107,0)</f>
        <v>0</v>
      </c>
      <c r="BI107" s="216">
        <f>IF(N107="nulová",J107,0)</f>
        <v>0</v>
      </c>
      <c r="BJ107" s="25" t="s">
        <v>80</v>
      </c>
      <c r="BK107" s="216">
        <f>ROUND(I107*H107,2)</f>
        <v>0</v>
      </c>
      <c r="BL107" s="25" t="s">
        <v>585</v>
      </c>
      <c r="BM107" s="25" t="s">
        <v>619</v>
      </c>
    </row>
    <row r="108" spans="2:65" s="1" customFormat="1" ht="54">
      <c r="B108" s="42"/>
      <c r="C108" s="64"/>
      <c r="D108" s="219" t="s">
        <v>213</v>
      </c>
      <c r="E108" s="64"/>
      <c r="F108" s="271" t="s">
        <v>620</v>
      </c>
      <c r="G108" s="64"/>
      <c r="H108" s="64"/>
      <c r="I108" s="173"/>
      <c r="J108" s="64"/>
      <c r="K108" s="64"/>
      <c r="L108" s="62"/>
      <c r="M108" s="267"/>
      <c r="N108" s="43"/>
      <c r="O108" s="43"/>
      <c r="P108" s="43"/>
      <c r="Q108" s="43"/>
      <c r="R108" s="43"/>
      <c r="S108" s="43"/>
      <c r="T108" s="79"/>
      <c r="AT108" s="25" t="s">
        <v>213</v>
      </c>
      <c r="AU108" s="25" t="s">
        <v>82</v>
      </c>
    </row>
    <row r="109" spans="2:65" s="1" customFormat="1" ht="22.5" customHeight="1">
      <c r="B109" s="42"/>
      <c r="C109" s="205" t="s">
        <v>209</v>
      </c>
      <c r="D109" s="205" t="s">
        <v>142</v>
      </c>
      <c r="E109" s="206" t="s">
        <v>621</v>
      </c>
      <c r="F109" s="207" t="s">
        <v>622</v>
      </c>
      <c r="G109" s="208" t="s">
        <v>207</v>
      </c>
      <c r="H109" s="209">
        <v>1</v>
      </c>
      <c r="I109" s="210"/>
      <c r="J109" s="211">
        <f>ROUND(I109*H109,2)</f>
        <v>0</v>
      </c>
      <c r="K109" s="207" t="s">
        <v>146</v>
      </c>
      <c r="L109" s="62"/>
      <c r="M109" s="212" t="s">
        <v>23</v>
      </c>
      <c r="N109" s="213" t="s">
        <v>45</v>
      </c>
      <c r="O109" s="43"/>
      <c r="P109" s="214">
        <f>O109*H109</f>
        <v>0</v>
      </c>
      <c r="Q109" s="214">
        <v>0</v>
      </c>
      <c r="R109" s="214">
        <f>Q109*H109</f>
        <v>0</v>
      </c>
      <c r="S109" s="214">
        <v>0</v>
      </c>
      <c r="T109" s="215">
        <f>S109*H109</f>
        <v>0</v>
      </c>
      <c r="AR109" s="25" t="s">
        <v>585</v>
      </c>
      <c r="AT109" s="25" t="s">
        <v>142</v>
      </c>
      <c r="AU109" s="25" t="s">
        <v>82</v>
      </c>
      <c r="AY109" s="25" t="s">
        <v>139</v>
      </c>
      <c r="BE109" s="216">
        <f>IF(N109="základní",J109,0)</f>
        <v>0</v>
      </c>
      <c r="BF109" s="216">
        <f>IF(N109="snížená",J109,0)</f>
        <v>0</v>
      </c>
      <c r="BG109" s="216">
        <f>IF(N109="zákl. přenesená",J109,0)</f>
        <v>0</v>
      </c>
      <c r="BH109" s="216">
        <f>IF(N109="sníž. přenesená",J109,0)</f>
        <v>0</v>
      </c>
      <c r="BI109" s="216">
        <f>IF(N109="nulová",J109,0)</f>
        <v>0</v>
      </c>
      <c r="BJ109" s="25" t="s">
        <v>80</v>
      </c>
      <c r="BK109" s="216">
        <f>ROUND(I109*H109,2)</f>
        <v>0</v>
      </c>
      <c r="BL109" s="25" t="s">
        <v>585</v>
      </c>
      <c r="BM109" s="25" t="s">
        <v>623</v>
      </c>
    </row>
    <row r="110" spans="2:65" s="11" customFormat="1" ht="29.85" customHeight="1">
      <c r="B110" s="188"/>
      <c r="C110" s="189"/>
      <c r="D110" s="202" t="s">
        <v>73</v>
      </c>
      <c r="E110" s="203" t="s">
        <v>624</v>
      </c>
      <c r="F110" s="203" t="s">
        <v>625</v>
      </c>
      <c r="G110" s="189"/>
      <c r="H110" s="189"/>
      <c r="I110" s="192"/>
      <c r="J110" s="204">
        <f>BK110</f>
        <v>0</v>
      </c>
      <c r="K110" s="189"/>
      <c r="L110" s="194"/>
      <c r="M110" s="195"/>
      <c r="N110" s="196"/>
      <c r="O110" s="196"/>
      <c r="P110" s="197">
        <f>SUM(P111:P114)</f>
        <v>0</v>
      </c>
      <c r="Q110" s="196"/>
      <c r="R110" s="197">
        <f>SUM(R111:R114)</f>
        <v>0</v>
      </c>
      <c r="S110" s="196"/>
      <c r="T110" s="198">
        <f>SUM(T111:T114)</f>
        <v>0</v>
      </c>
      <c r="AR110" s="199" t="s">
        <v>178</v>
      </c>
      <c r="AT110" s="200" t="s">
        <v>73</v>
      </c>
      <c r="AU110" s="200" t="s">
        <v>80</v>
      </c>
      <c r="AY110" s="199" t="s">
        <v>139</v>
      </c>
      <c r="BK110" s="201">
        <f>SUM(BK111:BK114)</f>
        <v>0</v>
      </c>
    </row>
    <row r="111" spans="2:65" s="1" customFormat="1" ht="22.5" customHeight="1">
      <c r="B111" s="42"/>
      <c r="C111" s="205" t="s">
        <v>215</v>
      </c>
      <c r="D111" s="205" t="s">
        <v>142</v>
      </c>
      <c r="E111" s="206" t="s">
        <v>626</v>
      </c>
      <c r="F111" s="207" t="s">
        <v>627</v>
      </c>
      <c r="G111" s="208" t="s">
        <v>207</v>
      </c>
      <c r="H111" s="209">
        <v>1</v>
      </c>
      <c r="I111" s="210"/>
      <c r="J111" s="211">
        <f>ROUND(I111*H111,2)</f>
        <v>0</v>
      </c>
      <c r="K111" s="207" t="s">
        <v>146</v>
      </c>
      <c r="L111" s="62"/>
      <c r="M111" s="212" t="s">
        <v>23</v>
      </c>
      <c r="N111" s="213" t="s">
        <v>45</v>
      </c>
      <c r="O111" s="43"/>
      <c r="P111" s="214">
        <f>O111*H111</f>
        <v>0</v>
      </c>
      <c r="Q111" s="214">
        <v>0</v>
      </c>
      <c r="R111" s="214">
        <f>Q111*H111</f>
        <v>0</v>
      </c>
      <c r="S111" s="214">
        <v>0</v>
      </c>
      <c r="T111" s="215">
        <f>S111*H111</f>
        <v>0</v>
      </c>
      <c r="AR111" s="25" t="s">
        <v>585</v>
      </c>
      <c r="AT111" s="25" t="s">
        <v>142</v>
      </c>
      <c r="AU111" s="25" t="s">
        <v>82</v>
      </c>
      <c r="AY111" s="25" t="s">
        <v>139</v>
      </c>
      <c r="BE111" s="216">
        <f>IF(N111="základní",J111,0)</f>
        <v>0</v>
      </c>
      <c r="BF111" s="216">
        <f>IF(N111="snížená",J111,0)</f>
        <v>0</v>
      </c>
      <c r="BG111" s="216">
        <f>IF(N111="zákl. přenesená",J111,0)</f>
        <v>0</v>
      </c>
      <c r="BH111" s="216">
        <f>IF(N111="sníž. přenesená",J111,0)</f>
        <v>0</v>
      </c>
      <c r="BI111" s="216">
        <f>IF(N111="nulová",J111,0)</f>
        <v>0</v>
      </c>
      <c r="BJ111" s="25" t="s">
        <v>80</v>
      </c>
      <c r="BK111" s="216">
        <f>ROUND(I111*H111,2)</f>
        <v>0</v>
      </c>
      <c r="BL111" s="25" t="s">
        <v>585</v>
      </c>
      <c r="BM111" s="25" t="s">
        <v>628</v>
      </c>
    </row>
    <row r="112" spans="2:65" s="1" customFormat="1" ht="67.5">
      <c r="B112" s="42"/>
      <c r="C112" s="64"/>
      <c r="D112" s="219" t="s">
        <v>213</v>
      </c>
      <c r="E112" s="64"/>
      <c r="F112" s="271" t="s">
        <v>629</v>
      </c>
      <c r="G112" s="64"/>
      <c r="H112" s="64"/>
      <c r="I112" s="173"/>
      <c r="J112" s="64"/>
      <c r="K112" s="64"/>
      <c r="L112" s="62"/>
      <c r="M112" s="267"/>
      <c r="N112" s="43"/>
      <c r="O112" s="43"/>
      <c r="P112" s="43"/>
      <c r="Q112" s="43"/>
      <c r="R112" s="43"/>
      <c r="S112" s="43"/>
      <c r="T112" s="79"/>
      <c r="AT112" s="25" t="s">
        <v>213</v>
      </c>
      <c r="AU112" s="25" t="s">
        <v>82</v>
      </c>
    </row>
    <row r="113" spans="2:65" s="1" customFormat="1" ht="31.5" customHeight="1">
      <c r="B113" s="42"/>
      <c r="C113" s="205" t="s">
        <v>220</v>
      </c>
      <c r="D113" s="205" t="s">
        <v>142</v>
      </c>
      <c r="E113" s="206" t="s">
        <v>630</v>
      </c>
      <c r="F113" s="207" t="s">
        <v>631</v>
      </c>
      <c r="G113" s="208" t="s">
        <v>207</v>
      </c>
      <c r="H113" s="209">
        <v>1</v>
      </c>
      <c r="I113" s="210"/>
      <c r="J113" s="211">
        <f>ROUND(I113*H113,2)</f>
        <v>0</v>
      </c>
      <c r="K113" s="207" t="s">
        <v>146</v>
      </c>
      <c r="L113" s="62"/>
      <c r="M113" s="212" t="s">
        <v>23</v>
      </c>
      <c r="N113" s="213" t="s">
        <v>45</v>
      </c>
      <c r="O113" s="43"/>
      <c r="P113" s="214">
        <f>O113*H113</f>
        <v>0</v>
      </c>
      <c r="Q113" s="214">
        <v>0</v>
      </c>
      <c r="R113" s="214">
        <f>Q113*H113</f>
        <v>0</v>
      </c>
      <c r="S113" s="214">
        <v>0</v>
      </c>
      <c r="T113" s="215">
        <f>S113*H113</f>
        <v>0</v>
      </c>
      <c r="AR113" s="25" t="s">
        <v>585</v>
      </c>
      <c r="AT113" s="25" t="s">
        <v>142</v>
      </c>
      <c r="AU113" s="25" t="s">
        <v>82</v>
      </c>
      <c r="AY113" s="25" t="s">
        <v>139</v>
      </c>
      <c r="BE113" s="216">
        <f>IF(N113="základní",J113,0)</f>
        <v>0</v>
      </c>
      <c r="BF113" s="216">
        <f>IF(N113="snížená",J113,0)</f>
        <v>0</v>
      </c>
      <c r="BG113" s="216">
        <f>IF(N113="zákl. přenesená",J113,0)</f>
        <v>0</v>
      </c>
      <c r="BH113" s="216">
        <f>IF(N113="sníž. přenesená",J113,0)</f>
        <v>0</v>
      </c>
      <c r="BI113" s="216">
        <f>IF(N113="nulová",J113,0)</f>
        <v>0</v>
      </c>
      <c r="BJ113" s="25" t="s">
        <v>80</v>
      </c>
      <c r="BK113" s="216">
        <f>ROUND(I113*H113,2)</f>
        <v>0</v>
      </c>
      <c r="BL113" s="25" t="s">
        <v>585</v>
      </c>
      <c r="BM113" s="25" t="s">
        <v>632</v>
      </c>
    </row>
    <row r="114" spans="2:65" s="1" customFormat="1" ht="364.5">
      <c r="B114" s="42"/>
      <c r="C114" s="64"/>
      <c r="D114" s="231" t="s">
        <v>213</v>
      </c>
      <c r="E114" s="64"/>
      <c r="F114" s="266" t="s">
        <v>633</v>
      </c>
      <c r="G114" s="64"/>
      <c r="H114" s="64"/>
      <c r="I114" s="173"/>
      <c r="J114" s="64"/>
      <c r="K114" s="64"/>
      <c r="L114" s="62"/>
      <c r="M114" s="267"/>
      <c r="N114" s="43"/>
      <c r="O114" s="43"/>
      <c r="P114" s="43"/>
      <c r="Q114" s="43"/>
      <c r="R114" s="43"/>
      <c r="S114" s="43"/>
      <c r="T114" s="79"/>
      <c r="AT114" s="25" t="s">
        <v>213</v>
      </c>
      <c r="AU114" s="25" t="s">
        <v>82</v>
      </c>
    </row>
    <row r="115" spans="2:65" s="11" customFormat="1" ht="29.85" customHeight="1">
      <c r="B115" s="188"/>
      <c r="C115" s="189"/>
      <c r="D115" s="202" t="s">
        <v>73</v>
      </c>
      <c r="E115" s="203" t="s">
        <v>634</v>
      </c>
      <c r="F115" s="203" t="s">
        <v>635</v>
      </c>
      <c r="G115" s="189"/>
      <c r="H115" s="189"/>
      <c r="I115" s="192"/>
      <c r="J115" s="204">
        <f>BK115</f>
        <v>70000</v>
      </c>
      <c r="K115" s="189"/>
      <c r="L115" s="194"/>
      <c r="M115" s="195"/>
      <c r="N115" s="196"/>
      <c r="O115" s="196"/>
      <c r="P115" s="197">
        <f>SUM(P116:P117)</f>
        <v>0</v>
      </c>
      <c r="Q115" s="196"/>
      <c r="R115" s="197">
        <f>SUM(R116:R117)</f>
        <v>0</v>
      </c>
      <c r="S115" s="196"/>
      <c r="T115" s="198">
        <f>SUM(T116:T117)</f>
        <v>0</v>
      </c>
      <c r="AR115" s="199" t="s">
        <v>178</v>
      </c>
      <c r="AT115" s="200" t="s">
        <v>73</v>
      </c>
      <c r="AU115" s="200" t="s">
        <v>80</v>
      </c>
      <c r="AY115" s="199" t="s">
        <v>139</v>
      </c>
      <c r="BK115" s="201">
        <f>SUM(BK116:BK117)</f>
        <v>70000</v>
      </c>
    </row>
    <row r="116" spans="2:65" s="1" customFormat="1" ht="22.5" customHeight="1">
      <c r="B116" s="42"/>
      <c r="C116" s="205" t="s">
        <v>225</v>
      </c>
      <c r="D116" s="205" t="s">
        <v>142</v>
      </c>
      <c r="E116" s="206" t="s">
        <v>636</v>
      </c>
      <c r="F116" s="207" t="s">
        <v>637</v>
      </c>
      <c r="G116" s="208" t="s">
        <v>207</v>
      </c>
      <c r="H116" s="209">
        <v>1</v>
      </c>
      <c r="I116" s="210">
        <v>70000</v>
      </c>
      <c r="J116" s="211">
        <f>ROUND(I116*H116,2)</f>
        <v>70000</v>
      </c>
      <c r="K116" s="207" t="s">
        <v>146</v>
      </c>
      <c r="L116" s="62"/>
      <c r="M116" s="212" t="s">
        <v>23</v>
      </c>
      <c r="N116" s="213" t="s">
        <v>45</v>
      </c>
      <c r="O116" s="43"/>
      <c r="P116" s="214">
        <f>O116*H116</f>
        <v>0</v>
      </c>
      <c r="Q116" s="214">
        <v>0</v>
      </c>
      <c r="R116" s="214">
        <f>Q116*H116</f>
        <v>0</v>
      </c>
      <c r="S116" s="214">
        <v>0</v>
      </c>
      <c r="T116" s="215">
        <f>S116*H116</f>
        <v>0</v>
      </c>
      <c r="AR116" s="25" t="s">
        <v>585</v>
      </c>
      <c r="AT116" s="25" t="s">
        <v>142</v>
      </c>
      <c r="AU116" s="25" t="s">
        <v>82</v>
      </c>
      <c r="AY116" s="25" t="s">
        <v>139</v>
      </c>
      <c r="BE116" s="216">
        <f>IF(N116="základní",J116,0)</f>
        <v>70000</v>
      </c>
      <c r="BF116" s="216">
        <f>IF(N116="snížená",J116,0)</f>
        <v>0</v>
      </c>
      <c r="BG116" s="216">
        <f>IF(N116="zákl. přenesená",J116,0)</f>
        <v>0</v>
      </c>
      <c r="BH116" s="216">
        <f>IF(N116="sníž. přenesená",J116,0)</f>
        <v>0</v>
      </c>
      <c r="BI116" s="216">
        <f>IF(N116="nulová",J116,0)</f>
        <v>0</v>
      </c>
      <c r="BJ116" s="25" t="s">
        <v>80</v>
      </c>
      <c r="BK116" s="216">
        <f>ROUND(I116*H116,2)</f>
        <v>70000</v>
      </c>
      <c r="BL116" s="25" t="s">
        <v>585</v>
      </c>
      <c r="BM116" s="25" t="s">
        <v>638</v>
      </c>
    </row>
    <row r="117" spans="2:65" s="1" customFormat="1" ht="27">
      <c r="B117" s="42"/>
      <c r="C117" s="64"/>
      <c r="D117" s="231" t="s">
        <v>213</v>
      </c>
      <c r="E117" s="64"/>
      <c r="F117" s="266" t="s">
        <v>639</v>
      </c>
      <c r="G117" s="64"/>
      <c r="H117" s="64"/>
      <c r="I117" s="173"/>
      <c r="J117" s="64"/>
      <c r="K117" s="64"/>
      <c r="L117" s="62"/>
      <c r="M117" s="267"/>
      <c r="N117" s="43"/>
      <c r="O117" s="43"/>
      <c r="P117" s="43"/>
      <c r="Q117" s="43"/>
      <c r="R117" s="43"/>
      <c r="S117" s="43"/>
      <c r="T117" s="79"/>
      <c r="AT117" s="25" t="s">
        <v>213</v>
      </c>
      <c r="AU117" s="25" t="s">
        <v>82</v>
      </c>
    </row>
    <row r="118" spans="2:65" s="11" customFormat="1" ht="29.85" customHeight="1">
      <c r="B118" s="188"/>
      <c r="C118" s="189"/>
      <c r="D118" s="202" t="s">
        <v>73</v>
      </c>
      <c r="E118" s="203" t="s">
        <v>640</v>
      </c>
      <c r="F118" s="203" t="s">
        <v>641</v>
      </c>
      <c r="G118" s="189"/>
      <c r="H118" s="189"/>
      <c r="I118" s="192"/>
      <c r="J118" s="204">
        <f>BK118</f>
        <v>0</v>
      </c>
      <c r="K118" s="189"/>
      <c r="L118" s="194"/>
      <c r="M118" s="195"/>
      <c r="N118" s="196"/>
      <c r="O118" s="196"/>
      <c r="P118" s="197">
        <f>SUM(P119:P122)</f>
        <v>0</v>
      </c>
      <c r="Q118" s="196"/>
      <c r="R118" s="197">
        <f>SUM(R119:R122)</f>
        <v>0</v>
      </c>
      <c r="S118" s="196"/>
      <c r="T118" s="198">
        <f>SUM(T119:T122)</f>
        <v>0</v>
      </c>
      <c r="AR118" s="199" t="s">
        <v>178</v>
      </c>
      <c r="AT118" s="200" t="s">
        <v>73</v>
      </c>
      <c r="AU118" s="200" t="s">
        <v>80</v>
      </c>
      <c r="AY118" s="199" t="s">
        <v>139</v>
      </c>
      <c r="BK118" s="201">
        <f>SUM(BK119:BK122)</f>
        <v>0</v>
      </c>
    </row>
    <row r="119" spans="2:65" s="1" customFormat="1" ht="22.5" customHeight="1">
      <c r="B119" s="42"/>
      <c r="C119" s="205" t="s">
        <v>230</v>
      </c>
      <c r="D119" s="205" t="s">
        <v>142</v>
      </c>
      <c r="E119" s="206" t="s">
        <v>642</v>
      </c>
      <c r="F119" s="207" t="s">
        <v>643</v>
      </c>
      <c r="G119" s="208" t="s">
        <v>207</v>
      </c>
      <c r="H119" s="209">
        <v>1</v>
      </c>
      <c r="I119" s="210"/>
      <c r="J119" s="211">
        <f>ROUND(I119*H119,2)</f>
        <v>0</v>
      </c>
      <c r="K119" s="207" t="s">
        <v>146</v>
      </c>
      <c r="L119" s="62"/>
      <c r="M119" s="212" t="s">
        <v>23</v>
      </c>
      <c r="N119" s="213" t="s">
        <v>45</v>
      </c>
      <c r="O119" s="43"/>
      <c r="P119" s="214">
        <f>O119*H119</f>
        <v>0</v>
      </c>
      <c r="Q119" s="214">
        <v>0</v>
      </c>
      <c r="R119" s="214">
        <f>Q119*H119</f>
        <v>0</v>
      </c>
      <c r="S119" s="214">
        <v>0</v>
      </c>
      <c r="T119" s="215">
        <f>S119*H119</f>
        <v>0</v>
      </c>
      <c r="AR119" s="25" t="s">
        <v>585</v>
      </c>
      <c r="AT119" s="25" t="s">
        <v>142</v>
      </c>
      <c r="AU119" s="25" t="s">
        <v>82</v>
      </c>
      <c r="AY119" s="25" t="s">
        <v>139</v>
      </c>
      <c r="BE119" s="216">
        <f>IF(N119="základní",J119,0)</f>
        <v>0</v>
      </c>
      <c r="BF119" s="216">
        <f>IF(N119="snížená",J119,0)</f>
        <v>0</v>
      </c>
      <c r="BG119" s="216">
        <f>IF(N119="zákl. přenesená",J119,0)</f>
        <v>0</v>
      </c>
      <c r="BH119" s="216">
        <f>IF(N119="sníž. přenesená",J119,0)</f>
        <v>0</v>
      </c>
      <c r="BI119" s="216">
        <f>IF(N119="nulová",J119,0)</f>
        <v>0</v>
      </c>
      <c r="BJ119" s="25" t="s">
        <v>80</v>
      </c>
      <c r="BK119" s="216">
        <f>ROUND(I119*H119,2)</f>
        <v>0</v>
      </c>
      <c r="BL119" s="25" t="s">
        <v>585</v>
      </c>
      <c r="BM119" s="25" t="s">
        <v>644</v>
      </c>
    </row>
    <row r="120" spans="2:65" s="1" customFormat="1" ht="67.5">
      <c r="B120" s="42"/>
      <c r="C120" s="64"/>
      <c r="D120" s="219" t="s">
        <v>213</v>
      </c>
      <c r="E120" s="64"/>
      <c r="F120" s="271" t="s">
        <v>645</v>
      </c>
      <c r="G120" s="64"/>
      <c r="H120" s="64"/>
      <c r="I120" s="173"/>
      <c r="J120" s="64"/>
      <c r="K120" s="64"/>
      <c r="L120" s="62"/>
      <c r="M120" s="267"/>
      <c r="N120" s="43"/>
      <c r="O120" s="43"/>
      <c r="P120" s="43"/>
      <c r="Q120" s="43"/>
      <c r="R120" s="43"/>
      <c r="S120" s="43"/>
      <c r="T120" s="79"/>
      <c r="AT120" s="25" t="s">
        <v>213</v>
      </c>
      <c r="AU120" s="25" t="s">
        <v>82</v>
      </c>
    </row>
    <row r="121" spans="2:65" s="1" customFormat="1" ht="31.5" customHeight="1">
      <c r="B121" s="42"/>
      <c r="C121" s="205" t="s">
        <v>10</v>
      </c>
      <c r="D121" s="205" t="s">
        <v>142</v>
      </c>
      <c r="E121" s="206" t="s">
        <v>646</v>
      </c>
      <c r="F121" s="207" t="s">
        <v>647</v>
      </c>
      <c r="G121" s="208" t="s">
        <v>207</v>
      </c>
      <c r="H121" s="209">
        <v>1</v>
      </c>
      <c r="I121" s="210"/>
      <c r="J121" s="211">
        <f>ROUND(I121*H121,2)</f>
        <v>0</v>
      </c>
      <c r="K121" s="207" t="s">
        <v>146</v>
      </c>
      <c r="L121" s="62"/>
      <c r="M121" s="212" t="s">
        <v>23</v>
      </c>
      <c r="N121" s="213" t="s">
        <v>45</v>
      </c>
      <c r="O121" s="43"/>
      <c r="P121" s="214">
        <f>O121*H121</f>
        <v>0</v>
      </c>
      <c r="Q121" s="214">
        <v>0</v>
      </c>
      <c r="R121" s="214">
        <f>Q121*H121</f>
        <v>0</v>
      </c>
      <c r="S121" s="214">
        <v>0</v>
      </c>
      <c r="T121" s="215">
        <f>S121*H121</f>
        <v>0</v>
      </c>
      <c r="AR121" s="25" t="s">
        <v>585</v>
      </c>
      <c r="AT121" s="25" t="s">
        <v>142</v>
      </c>
      <c r="AU121" s="25" t="s">
        <v>82</v>
      </c>
      <c r="AY121" s="25" t="s">
        <v>139</v>
      </c>
      <c r="BE121" s="216">
        <f>IF(N121="základní",J121,0)</f>
        <v>0</v>
      </c>
      <c r="BF121" s="216">
        <f>IF(N121="snížená",J121,0)</f>
        <v>0</v>
      </c>
      <c r="BG121" s="216">
        <f>IF(N121="zákl. přenesená",J121,0)</f>
        <v>0</v>
      </c>
      <c r="BH121" s="216">
        <f>IF(N121="sníž. přenesená",J121,0)</f>
        <v>0</v>
      </c>
      <c r="BI121" s="216">
        <f>IF(N121="nulová",J121,0)</f>
        <v>0</v>
      </c>
      <c r="BJ121" s="25" t="s">
        <v>80</v>
      </c>
      <c r="BK121" s="216">
        <f>ROUND(I121*H121,2)</f>
        <v>0</v>
      </c>
      <c r="BL121" s="25" t="s">
        <v>585</v>
      </c>
      <c r="BM121" s="25" t="s">
        <v>648</v>
      </c>
    </row>
    <row r="122" spans="2:65" s="1" customFormat="1" ht="94.5">
      <c r="B122" s="42"/>
      <c r="C122" s="64"/>
      <c r="D122" s="231" t="s">
        <v>213</v>
      </c>
      <c r="E122" s="64"/>
      <c r="F122" s="266" t="s">
        <v>649</v>
      </c>
      <c r="G122" s="64"/>
      <c r="H122" s="64"/>
      <c r="I122" s="173"/>
      <c r="J122" s="64"/>
      <c r="K122" s="64"/>
      <c r="L122" s="62"/>
      <c r="M122" s="290"/>
      <c r="N122" s="287"/>
      <c r="O122" s="287"/>
      <c r="P122" s="287"/>
      <c r="Q122" s="287"/>
      <c r="R122" s="287"/>
      <c r="S122" s="287"/>
      <c r="T122" s="291"/>
      <c r="AT122" s="25" t="s">
        <v>213</v>
      </c>
      <c r="AU122" s="25" t="s">
        <v>82</v>
      </c>
    </row>
    <row r="123" spans="2:65" s="1" customFormat="1" ht="6.95" customHeight="1">
      <c r="B123" s="57"/>
      <c r="C123" s="58"/>
      <c r="D123" s="58"/>
      <c r="E123" s="58"/>
      <c r="F123" s="58"/>
      <c r="G123" s="58"/>
      <c r="H123" s="58"/>
      <c r="I123" s="149"/>
      <c r="J123" s="58"/>
      <c r="K123" s="58"/>
      <c r="L123" s="62"/>
    </row>
  </sheetData>
  <sheetProtection password="CC35" sheet="1" objects="1" scenarios="1" formatCells="0" formatColumns="0" formatRows="0" sort="0" autoFilter="0"/>
  <autoFilter ref="C87:K122"/>
  <mergeCells count="12">
    <mergeCell ref="G1:H1"/>
    <mergeCell ref="L2:V2"/>
    <mergeCell ref="E49:H49"/>
    <mergeCell ref="E51:H51"/>
    <mergeCell ref="E76:H76"/>
    <mergeCell ref="E78:H78"/>
    <mergeCell ref="E80:H80"/>
    <mergeCell ref="E7:H7"/>
    <mergeCell ref="E9:H9"/>
    <mergeCell ref="E11:H11"/>
    <mergeCell ref="E26:H26"/>
    <mergeCell ref="E47:H47"/>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2" customWidth="1"/>
    <col min="2" max="2" width="1.6640625" style="292" customWidth="1"/>
    <col min="3" max="4" width="5" style="292" customWidth="1"/>
    <col min="5" max="5" width="11.6640625" style="292" customWidth="1"/>
    <col min="6" max="6" width="9.1640625" style="292" customWidth="1"/>
    <col min="7" max="7" width="5" style="292" customWidth="1"/>
    <col min="8" max="8" width="77.83203125" style="292" customWidth="1"/>
    <col min="9" max="10" width="20" style="292" customWidth="1"/>
    <col min="11" max="11" width="1.6640625" style="292" customWidth="1"/>
  </cols>
  <sheetData>
    <row r="1" spans="2:11" ht="37.5" customHeight="1"/>
    <row r="2" spans="2:11" ht="7.5" customHeight="1">
      <c r="B2" s="293"/>
      <c r="C2" s="294"/>
      <c r="D2" s="294"/>
      <c r="E2" s="294"/>
      <c r="F2" s="294"/>
      <c r="G2" s="294"/>
      <c r="H2" s="294"/>
      <c r="I2" s="294"/>
      <c r="J2" s="294"/>
      <c r="K2" s="295"/>
    </row>
    <row r="3" spans="2:11" s="16" customFormat="1" ht="45" customHeight="1">
      <c r="B3" s="296"/>
      <c r="C3" s="420" t="s">
        <v>650</v>
      </c>
      <c r="D3" s="420"/>
      <c r="E3" s="420"/>
      <c r="F3" s="420"/>
      <c r="G3" s="420"/>
      <c r="H3" s="420"/>
      <c r="I3" s="420"/>
      <c r="J3" s="420"/>
      <c r="K3" s="297"/>
    </row>
    <row r="4" spans="2:11" ht="25.5" customHeight="1">
      <c r="B4" s="298"/>
      <c r="C4" s="427" t="s">
        <v>651</v>
      </c>
      <c r="D4" s="427"/>
      <c r="E4" s="427"/>
      <c r="F4" s="427"/>
      <c r="G4" s="427"/>
      <c r="H4" s="427"/>
      <c r="I4" s="427"/>
      <c r="J4" s="427"/>
      <c r="K4" s="299"/>
    </row>
    <row r="5" spans="2:11" ht="5.25" customHeight="1">
      <c r="B5" s="298"/>
      <c r="C5" s="300"/>
      <c r="D5" s="300"/>
      <c r="E5" s="300"/>
      <c r="F5" s="300"/>
      <c r="G5" s="300"/>
      <c r="H5" s="300"/>
      <c r="I5" s="300"/>
      <c r="J5" s="300"/>
      <c r="K5" s="299"/>
    </row>
    <row r="6" spans="2:11" ht="15" customHeight="1">
      <c r="B6" s="298"/>
      <c r="C6" s="423" t="s">
        <v>652</v>
      </c>
      <c r="D6" s="423"/>
      <c r="E6" s="423"/>
      <c r="F6" s="423"/>
      <c r="G6" s="423"/>
      <c r="H6" s="423"/>
      <c r="I6" s="423"/>
      <c r="J6" s="423"/>
      <c r="K6" s="299"/>
    </row>
    <row r="7" spans="2:11" ht="15" customHeight="1">
      <c r="B7" s="302"/>
      <c r="C7" s="423" t="s">
        <v>653</v>
      </c>
      <c r="D7" s="423"/>
      <c r="E7" s="423"/>
      <c r="F7" s="423"/>
      <c r="G7" s="423"/>
      <c r="H7" s="423"/>
      <c r="I7" s="423"/>
      <c r="J7" s="423"/>
      <c r="K7" s="299"/>
    </row>
    <row r="8" spans="2:11" ht="12.75" customHeight="1">
      <c r="B8" s="302"/>
      <c r="C8" s="301"/>
      <c r="D8" s="301"/>
      <c r="E8" s="301"/>
      <c r="F8" s="301"/>
      <c r="G8" s="301"/>
      <c r="H8" s="301"/>
      <c r="I8" s="301"/>
      <c r="J8" s="301"/>
      <c r="K8" s="299"/>
    </row>
    <row r="9" spans="2:11" ht="15" customHeight="1">
      <c r="B9" s="302"/>
      <c r="C9" s="423" t="s">
        <v>654</v>
      </c>
      <c r="D9" s="423"/>
      <c r="E9" s="423"/>
      <c r="F9" s="423"/>
      <c r="G9" s="423"/>
      <c r="H9" s="423"/>
      <c r="I9" s="423"/>
      <c r="J9" s="423"/>
      <c r="K9" s="299"/>
    </row>
    <row r="10" spans="2:11" ht="15" customHeight="1">
      <c r="B10" s="302"/>
      <c r="C10" s="301"/>
      <c r="D10" s="423" t="s">
        <v>655</v>
      </c>
      <c r="E10" s="423"/>
      <c r="F10" s="423"/>
      <c r="G10" s="423"/>
      <c r="H10" s="423"/>
      <c r="I10" s="423"/>
      <c r="J10" s="423"/>
      <c r="K10" s="299"/>
    </row>
    <row r="11" spans="2:11" ht="15" customHeight="1">
      <c r="B11" s="302"/>
      <c r="C11" s="303"/>
      <c r="D11" s="423" t="s">
        <v>656</v>
      </c>
      <c r="E11" s="423"/>
      <c r="F11" s="423"/>
      <c r="G11" s="423"/>
      <c r="H11" s="423"/>
      <c r="I11" s="423"/>
      <c r="J11" s="423"/>
      <c r="K11" s="299"/>
    </row>
    <row r="12" spans="2:11" ht="12.75" customHeight="1">
      <c r="B12" s="302"/>
      <c r="C12" s="303"/>
      <c r="D12" s="303"/>
      <c r="E12" s="303"/>
      <c r="F12" s="303"/>
      <c r="G12" s="303"/>
      <c r="H12" s="303"/>
      <c r="I12" s="303"/>
      <c r="J12" s="303"/>
      <c r="K12" s="299"/>
    </row>
    <row r="13" spans="2:11" ht="15" customHeight="1">
      <c r="B13" s="302"/>
      <c r="C13" s="303"/>
      <c r="D13" s="423" t="s">
        <v>657</v>
      </c>
      <c r="E13" s="423"/>
      <c r="F13" s="423"/>
      <c r="G13" s="423"/>
      <c r="H13" s="423"/>
      <c r="I13" s="423"/>
      <c r="J13" s="423"/>
      <c r="K13" s="299"/>
    </row>
    <row r="14" spans="2:11" ht="15" customHeight="1">
      <c r="B14" s="302"/>
      <c r="C14" s="303"/>
      <c r="D14" s="423" t="s">
        <v>658</v>
      </c>
      <c r="E14" s="423"/>
      <c r="F14" s="423"/>
      <c r="G14" s="423"/>
      <c r="H14" s="423"/>
      <c r="I14" s="423"/>
      <c r="J14" s="423"/>
      <c r="K14" s="299"/>
    </row>
    <row r="15" spans="2:11" ht="15" customHeight="1">
      <c r="B15" s="302"/>
      <c r="C15" s="303"/>
      <c r="D15" s="423" t="s">
        <v>659</v>
      </c>
      <c r="E15" s="423"/>
      <c r="F15" s="423"/>
      <c r="G15" s="423"/>
      <c r="H15" s="423"/>
      <c r="I15" s="423"/>
      <c r="J15" s="423"/>
      <c r="K15" s="299"/>
    </row>
    <row r="16" spans="2:11" ht="15" customHeight="1">
      <c r="B16" s="302"/>
      <c r="C16" s="303"/>
      <c r="D16" s="303"/>
      <c r="E16" s="304" t="s">
        <v>79</v>
      </c>
      <c r="F16" s="423" t="s">
        <v>660</v>
      </c>
      <c r="G16" s="423"/>
      <c r="H16" s="423"/>
      <c r="I16" s="423"/>
      <c r="J16" s="423"/>
      <c r="K16" s="299"/>
    </row>
    <row r="17" spans="2:11" ht="15" customHeight="1">
      <c r="B17" s="302"/>
      <c r="C17" s="303"/>
      <c r="D17" s="303"/>
      <c r="E17" s="304" t="s">
        <v>661</v>
      </c>
      <c r="F17" s="423" t="s">
        <v>662</v>
      </c>
      <c r="G17" s="423"/>
      <c r="H17" s="423"/>
      <c r="I17" s="423"/>
      <c r="J17" s="423"/>
      <c r="K17" s="299"/>
    </row>
    <row r="18" spans="2:11" ht="15" customHeight="1">
      <c r="B18" s="302"/>
      <c r="C18" s="303"/>
      <c r="D18" s="303"/>
      <c r="E18" s="304" t="s">
        <v>663</v>
      </c>
      <c r="F18" s="423" t="s">
        <v>664</v>
      </c>
      <c r="G18" s="423"/>
      <c r="H18" s="423"/>
      <c r="I18" s="423"/>
      <c r="J18" s="423"/>
      <c r="K18" s="299"/>
    </row>
    <row r="19" spans="2:11" ht="15" customHeight="1">
      <c r="B19" s="302"/>
      <c r="C19" s="303"/>
      <c r="D19" s="303"/>
      <c r="E19" s="304" t="s">
        <v>665</v>
      </c>
      <c r="F19" s="423" t="s">
        <v>92</v>
      </c>
      <c r="G19" s="423"/>
      <c r="H19" s="423"/>
      <c r="I19" s="423"/>
      <c r="J19" s="423"/>
      <c r="K19" s="299"/>
    </row>
    <row r="20" spans="2:11" ht="15" customHeight="1">
      <c r="B20" s="302"/>
      <c r="C20" s="303"/>
      <c r="D20" s="303"/>
      <c r="E20" s="304" t="s">
        <v>666</v>
      </c>
      <c r="F20" s="423" t="s">
        <v>667</v>
      </c>
      <c r="G20" s="423"/>
      <c r="H20" s="423"/>
      <c r="I20" s="423"/>
      <c r="J20" s="423"/>
      <c r="K20" s="299"/>
    </row>
    <row r="21" spans="2:11" ht="15" customHeight="1">
      <c r="B21" s="302"/>
      <c r="C21" s="303"/>
      <c r="D21" s="303"/>
      <c r="E21" s="304" t="s">
        <v>86</v>
      </c>
      <c r="F21" s="423" t="s">
        <v>668</v>
      </c>
      <c r="G21" s="423"/>
      <c r="H21" s="423"/>
      <c r="I21" s="423"/>
      <c r="J21" s="423"/>
      <c r="K21" s="299"/>
    </row>
    <row r="22" spans="2:11" ht="12.75" customHeight="1">
      <c r="B22" s="302"/>
      <c r="C22" s="303"/>
      <c r="D22" s="303"/>
      <c r="E22" s="303"/>
      <c r="F22" s="303"/>
      <c r="G22" s="303"/>
      <c r="H22" s="303"/>
      <c r="I22" s="303"/>
      <c r="J22" s="303"/>
      <c r="K22" s="299"/>
    </row>
    <row r="23" spans="2:11" ht="15" customHeight="1">
      <c r="B23" s="302"/>
      <c r="C23" s="423" t="s">
        <v>669</v>
      </c>
      <c r="D23" s="423"/>
      <c r="E23" s="423"/>
      <c r="F23" s="423"/>
      <c r="G23" s="423"/>
      <c r="H23" s="423"/>
      <c r="I23" s="423"/>
      <c r="J23" s="423"/>
      <c r="K23" s="299"/>
    </row>
    <row r="24" spans="2:11" ht="15" customHeight="1">
      <c r="B24" s="302"/>
      <c r="C24" s="423" t="s">
        <v>670</v>
      </c>
      <c r="D24" s="423"/>
      <c r="E24" s="423"/>
      <c r="F24" s="423"/>
      <c r="G24" s="423"/>
      <c r="H24" s="423"/>
      <c r="I24" s="423"/>
      <c r="J24" s="423"/>
      <c r="K24" s="299"/>
    </row>
    <row r="25" spans="2:11" ht="15" customHeight="1">
      <c r="B25" s="302"/>
      <c r="C25" s="301"/>
      <c r="D25" s="423" t="s">
        <v>671</v>
      </c>
      <c r="E25" s="423"/>
      <c r="F25" s="423"/>
      <c r="G25" s="423"/>
      <c r="H25" s="423"/>
      <c r="I25" s="423"/>
      <c r="J25" s="423"/>
      <c r="K25" s="299"/>
    </row>
    <row r="26" spans="2:11" ht="15" customHeight="1">
      <c r="B26" s="302"/>
      <c r="C26" s="303"/>
      <c r="D26" s="423" t="s">
        <v>672</v>
      </c>
      <c r="E26" s="423"/>
      <c r="F26" s="423"/>
      <c r="G26" s="423"/>
      <c r="H26" s="423"/>
      <c r="I26" s="423"/>
      <c r="J26" s="423"/>
      <c r="K26" s="299"/>
    </row>
    <row r="27" spans="2:11" ht="12.75" customHeight="1">
      <c r="B27" s="302"/>
      <c r="C27" s="303"/>
      <c r="D27" s="303"/>
      <c r="E27" s="303"/>
      <c r="F27" s="303"/>
      <c r="G27" s="303"/>
      <c r="H27" s="303"/>
      <c r="I27" s="303"/>
      <c r="J27" s="303"/>
      <c r="K27" s="299"/>
    </row>
    <row r="28" spans="2:11" ht="15" customHeight="1">
      <c r="B28" s="302"/>
      <c r="C28" s="303"/>
      <c r="D28" s="423" t="s">
        <v>673</v>
      </c>
      <c r="E28" s="423"/>
      <c r="F28" s="423"/>
      <c r="G28" s="423"/>
      <c r="H28" s="423"/>
      <c r="I28" s="423"/>
      <c r="J28" s="423"/>
      <c r="K28" s="299"/>
    </row>
    <row r="29" spans="2:11" ht="15" customHeight="1">
      <c r="B29" s="302"/>
      <c r="C29" s="303"/>
      <c r="D29" s="423" t="s">
        <v>674</v>
      </c>
      <c r="E29" s="423"/>
      <c r="F29" s="423"/>
      <c r="G29" s="423"/>
      <c r="H29" s="423"/>
      <c r="I29" s="423"/>
      <c r="J29" s="423"/>
      <c r="K29" s="299"/>
    </row>
    <row r="30" spans="2:11" ht="12.75" customHeight="1">
      <c r="B30" s="302"/>
      <c r="C30" s="303"/>
      <c r="D30" s="303"/>
      <c r="E30" s="303"/>
      <c r="F30" s="303"/>
      <c r="G30" s="303"/>
      <c r="H30" s="303"/>
      <c r="I30" s="303"/>
      <c r="J30" s="303"/>
      <c r="K30" s="299"/>
    </row>
    <row r="31" spans="2:11" ht="15" customHeight="1">
      <c r="B31" s="302"/>
      <c r="C31" s="303"/>
      <c r="D31" s="423" t="s">
        <v>675</v>
      </c>
      <c r="E31" s="423"/>
      <c r="F31" s="423"/>
      <c r="G31" s="423"/>
      <c r="H31" s="423"/>
      <c r="I31" s="423"/>
      <c r="J31" s="423"/>
      <c r="K31" s="299"/>
    </row>
    <row r="32" spans="2:11" ht="15" customHeight="1">
      <c r="B32" s="302"/>
      <c r="C32" s="303"/>
      <c r="D32" s="423" t="s">
        <v>676</v>
      </c>
      <c r="E32" s="423"/>
      <c r="F32" s="423"/>
      <c r="G32" s="423"/>
      <c r="H32" s="423"/>
      <c r="I32" s="423"/>
      <c r="J32" s="423"/>
      <c r="K32" s="299"/>
    </row>
    <row r="33" spans="2:11" ht="15" customHeight="1">
      <c r="B33" s="302"/>
      <c r="C33" s="303"/>
      <c r="D33" s="423" t="s">
        <v>677</v>
      </c>
      <c r="E33" s="423"/>
      <c r="F33" s="423"/>
      <c r="G33" s="423"/>
      <c r="H33" s="423"/>
      <c r="I33" s="423"/>
      <c r="J33" s="423"/>
      <c r="K33" s="299"/>
    </row>
    <row r="34" spans="2:11" ht="15" customHeight="1">
      <c r="B34" s="302"/>
      <c r="C34" s="303"/>
      <c r="D34" s="301"/>
      <c r="E34" s="305" t="s">
        <v>124</v>
      </c>
      <c r="F34" s="301"/>
      <c r="G34" s="423" t="s">
        <v>678</v>
      </c>
      <c r="H34" s="423"/>
      <c r="I34" s="423"/>
      <c r="J34" s="423"/>
      <c r="K34" s="299"/>
    </row>
    <row r="35" spans="2:11" ht="30.75" customHeight="1">
      <c r="B35" s="302"/>
      <c r="C35" s="303"/>
      <c r="D35" s="301"/>
      <c r="E35" s="305" t="s">
        <v>679</v>
      </c>
      <c r="F35" s="301"/>
      <c r="G35" s="423" t="s">
        <v>680</v>
      </c>
      <c r="H35" s="423"/>
      <c r="I35" s="423"/>
      <c r="J35" s="423"/>
      <c r="K35" s="299"/>
    </row>
    <row r="36" spans="2:11" ht="15" customHeight="1">
      <c r="B36" s="302"/>
      <c r="C36" s="303"/>
      <c r="D36" s="301"/>
      <c r="E36" s="305" t="s">
        <v>55</v>
      </c>
      <c r="F36" s="301"/>
      <c r="G36" s="423" t="s">
        <v>681</v>
      </c>
      <c r="H36" s="423"/>
      <c r="I36" s="423"/>
      <c r="J36" s="423"/>
      <c r="K36" s="299"/>
    </row>
    <row r="37" spans="2:11" ht="15" customHeight="1">
      <c r="B37" s="302"/>
      <c r="C37" s="303"/>
      <c r="D37" s="301"/>
      <c r="E37" s="305" t="s">
        <v>125</v>
      </c>
      <c r="F37" s="301"/>
      <c r="G37" s="423" t="s">
        <v>682</v>
      </c>
      <c r="H37" s="423"/>
      <c r="I37" s="423"/>
      <c r="J37" s="423"/>
      <c r="K37" s="299"/>
    </row>
    <row r="38" spans="2:11" ht="15" customHeight="1">
      <c r="B38" s="302"/>
      <c r="C38" s="303"/>
      <c r="D38" s="301"/>
      <c r="E38" s="305" t="s">
        <v>126</v>
      </c>
      <c r="F38" s="301"/>
      <c r="G38" s="423" t="s">
        <v>683</v>
      </c>
      <c r="H38" s="423"/>
      <c r="I38" s="423"/>
      <c r="J38" s="423"/>
      <c r="K38" s="299"/>
    </row>
    <row r="39" spans="2:11" ht="15" customHeight="1">
      <c r="B39" s="302"/>
      <c r="C39" s="303"/>
      <c r="D39" s="301"/>
      <c r="E39" s="305" t="s">
        <v>127</v>
      </c>
      <c r="F39" s="301"/>
      <c r="G39" s="423" t="s">
        <v>684</v>
      </c>
      <c r="H39" s="423"/>
      <c r="I39" s="423"/>
      <c r="J39" s="423"/>
      <c r="K39" s="299"/>
    </row>
    <row r="40" spans="2:11" ht="15" customHeight="1">
      <c r="B40" s="302"/>
      <c r="C40" s="303"/>
      <c r="D40" s="301"/>
      <c r="E40" s="305" t="s">
        <v>685</v>
      </c>
      <c r="F40" s="301"/>
      <c r="G40" s="423" t="s">
        <v>686</v>
      </c>
      <c r="H40" s="423"/>
      <c r="I40" s="423"/>
      <c r="J40" s="423"/>
      <c r="K40" s="299"/>
    </row>
    <row r="41" spans="2:11" ht="15" customHeight="1">
      <c r="B41" s="302"/>
      <c r="C41" s="303"/>
      <c r="D41" s="301"/>
      <c r="E41" s="305"/>
      <c r="F41" s="301"/>
      <c r="G41" s="423" t="s">
        <v>687</v>
      </c>
      <c r="H41" s="423"/>
      <c r="I41" s="423"/>
      <c r="J41" s="423"/>
      <c r="K41" s="299"/>
    </row>
    <row r="42" spans="2:11" ht="15" customHeight="1">
      <c r="B42" s="302"/>
      <c r="C42" s="303"/>
      <c r="D42" s="301"/>
      <c r="E42" s="305" t="s">
        <v>688</v>
      </c>
      <c r="F42" s="301"/>
      <c r="G42" s="423" t="s">
        <v>689</v>
      </c>
      <c r="H42" s="423"/>
      <c r="I42" s="423"/>
      <c r="J42" s="423"/>
      <c r="K42" s="299"/>
    </row>
    <row r="43" spans="2:11" ht="15" customHeight="1">
      <c r="B43" s="302"/>
      <c r="C43" s="303"/>
      <c r="D43" s="301"/>
      <c r="E43" s="305" t="s">
        <v>129</v>
      </c>
      <c r="F43" s="301"/>
      <c r="G43" s="423" t="s">
        <v>690</v>
      </c>
      <c r="H43" s="423"/>
      <c r="I43" s="423"/>
      <c r="J43" s="423"/>
      <c r="K43" s="299"/>
    </row>
    <row r="44" spans="2:11" ht="12.75" customHeight="1">
      <c r="B44" s="302"/>
      <c r="C44" s="303"/>
      <c r="D44" s="301"/>
      <c r="E44" s="301"/>
      <c r="F44" s="301"/>
      <c r="G44" s="301"/>
      <c r="H44" s="301"/>
      <c r="I44" s="301"/>
      <c r="J44" s="301"/>
      <c r="K44" s="299"/>
    </row>
    <row r="45" spans="2:11" ht="15" customHeight="1">
      <c r="B45" s="302"/>
      <c r="C45" s="303"/>
      <c r="D45" s="423" t="s">
        <v>691</v>
      </c>
      <c r="E45" s="423"/>
      <c r="F45" s="423"/>
      <c r="G45" s="423"/>
      <c r="H45" s="423"/>
      <c r="I45" s="423"/>
      <c r="J45" s="423"/>
      <c r="K45" s="299"/>
    </row>
    <row r="46" spans="2:11" ht="15" customHeight="1">
      <c r="B46" s="302"/>
      <c r="C46" s="303"/>
      <c r="D46" s="303"/>
      <c r="E46" s="423" t="s">
        <v>692</v>
      </c>
      <c r="F46" s="423"/>
      <c r="G46" s="423"/>
      <c r="H46" s="423"/>
      <c r="I46" s="423"/>
      <c r="J46" s="423"/>
      <c r="K46" s="299"/>
    </row>
    <row r="47" spans="2:11" ht="15" customHeight="1">
      <c r="B47" s="302"/>
      <c r="C47" s="303"/>
      <c r="D47" s="303"/>
      <c r="E47" s="423" t="s">
        <v>693</v>
      </c>
      <c r="F47" s="423"/>
      <c r="G47" s="423"/>
      <c r="H47" s="423"/>
      <c r="I47" s="423"/>
      <c r="J47" s="423"/>
      <c r="K47" s="299"/>
    </row>
    <row r="48" spans="2:11" ht="15" customHeight="1">
      <c r="B48" s="302"/>
      <c r="C48" s="303"/>
      <c r="D48" s="303"/>
      <c r="E48" s="423" t="s">
        <v>694</v>
      </c>
      <c r="F48" s="423"/>
      <c r="G48" s="423"/>
      <c r="H48" s="423"/>
      <c r="I48" s="423"/>
      <c r="J48" s="423"/>
      <c r="K48" s="299"/>
    </row>
    <row r="49" spans="2:11" ht="15" customHeight="1">
      <c r="B49" s="302"/>
      <c r="C49" s="303"/>
      <c r="D49" s="423" t="s">
        <v>695</v>
      </c>
      <c r="E49" s="423"/>
      <c r="F49" s="423"/>
      <c r="G49" s="423"/>
      <c r="H49" s="423"/>
      <c r="I49" s="423"/>
      <c r="J49" s="423"/>
      <c r="K49" s="299"/>
    </row>
    <row r="50" spans="2:11" ht="25.5" customHeight="1">
      <c r="B50" s="298"/>
      <c r="C50" s="427" t="s">
        <v>696</v>
      </c>
      <c r="D50" s="427"/>
      <c r="E50" s="427"/>
      <c r="F50" s="427"/>
      <c r="G50" s="427"/>
      <c r="H50" s="427"/>
      <c r="I50" s="427"/>
      <c r="J50" s="427"/>
      <c r="K50" s="299"/>
    </row>
    <row r="51" spans="2:11" ht="5.25" customHeight="1">
      <c r="B51" s="298"/>
      <c r="C51" s="300"/>
      <c r="D51" s="300"/>
      <c r="E51" s="300"/>
      <c r="F51" s="300"/>
      <c r="G51" s="300"/>
      <c r="H51" s="300"/>
      <c r="I51" s="300"/>
      <c r="J51" s="300"/>
      <c r="K51" s="299"/>
    </row>
    <row r="52" spans="2:11" ht="15" customHeight="1">
      <c r="B52" s="298"/>
      <c r="C52" s="423" t="s">
        <v>697</v>
      </c>
      <c r="D52" s="423"/>
      <c r="E52" s="423"/>
      <c r="F52" s="423"/>
      <c r="G52" s="423"/>
      <c r="H52" s="423"/>
      <c r="I52" s="423"/>
      <c r="J52" s="423"/>
      <c r="K52" s="299"/>
    </row>
    <row r="53" spans="2:11" ht="15" customHeight="1">
      <c r="B53" s="298"/>
      <c r="C53" s="423" t="s">
        <v>698</v>
      </c>
      <c r="D53" s="423"/>
      <c r="E53" s="423"/>
      <c r="F53" s="423"/>
      <c r="G53" s="423"/>
      <c r="H53" s="423"/>
      <c r="I53" s="423"/>
      <c r="J53" s="423"/>
      <c r="K53" s="299"/>
    </row>
    <row r="54" spans="2:11" ht="12.75" customHeight="1">
      <c r="B54" s="298"/>
      <c r="C54" s="301"/>
      <c r="D54" s="301"/>
      <c r="E54" s="301"/>
      <c r="F54" s="301"/>
      <c r="G54" s="301"/>
      <c r="H54" s="301"/>
      <c r="I54" s="301"/>
      <c r="J54" s="301"/>
      <c r="K54" s="299"/>
    </row>
    <row r="55" spans="2:11" ht="15" customHeight="1">
      <c r="B55" s="298"/>
      <c r="C55" s="423" t="s">
        <v>699</v>
      </c>
      <c r="D55" s="423"/>
      <c r="E55" s="423"/>
      <c r="F55" s="423"/>
      <c r="G55" s="423"/>
      <c r="H55" s="423"/>
      <c r="I55" s="423"/>
      <c r="J55" s="423"/>
      <c r="K55" s="299"/>
    </row>
    <row r="56" spans="2:11" ht="15" customHeight="1">
      <c r="B56" s="298"/>
      <c r="C56" s="303"/>
      <c r="D56" s="423" t="s">
        <v>700</v>
      </c>
      <c r="E56" s="423"/>
      <c r="F56" s="423"/>
      <c r="G56" s="423"/>
      <c r="H56" s="423"/>
      <c r="I56" s="423"/>
      <c r="J56" s="423"/>
      <c r="K56" s="299"/>
    </row>
    <row r="57" spans="2:11" ht="15" customHeight="1">
      <c r="B57" s="298"/>
      <c r="C57" s="303"/>
      <c r="D57" s="423" t="s">
        <v>701</v>
      </c>
      <c r="E57" s="423"/>
      <c r="F57" s="423"/>
      <c r="G57" s="423"/>
      <c r="H57" s="423"/>
      <c r="I57" s="423"/>
      <c r="J57" s="423"/>
      <c r="K57" s="299"/>
    </row>
    <row r="58" spans="2:11" ht="15" customHeight="1">
      <c r="B58" s="298"/>
      <c r="C58" s="303"/>
      <c r="D58" s="423" t="s">
        <v>702</v>
      </c>
      <c r="E58" s="423"/>
      <c r="F58" s="423"/>
      <c r="G58" s="423"/>
      <c r="H58" s="423"/>
      <c r="I58" s="423"/>
      <c r="J58" s="423"/>
      <c r="K58" s="299"/>
    </row>
    <row r="59" spans="2:11" ht="15" customHeight="1">
      <c r="B59" s="298"/>
      <c r="C59" s="303"/>
      <c r="D59" s="423" t="s">
        <v>703</v>
      </c>
      <c r="E59" s="423"/>
      <c r="F59" s="423"/>
      <c r="G59" s="423"/>
      <c r="H59" s="423"/>
      <c r="I59" s="423"/>
      <c r="J59" s="423"/>
      <c r="K59" s="299"/>
    </row>
    <row r="60" spans="2:11" ht="15" customHeight="1">
      <c r="B60" s="298"/>
      <c r="C60" s="303"/>
      <c r="D60" s="424" t="s">
        <v>704</v>
      </c>
      <c r="E60" s="424"/>
      <c r="F60" s="424"/>
      <c r="G60" s="424"/>
      <c r="H60" s="424"/>
      <c r="I60" s="424"/>
      <c r="J60" s="424"/>
      <c r="K60" s="299"/>
    </row>
    <row r="61" spans="2:11" ht="15" customHeight="1">
      <c r="B61" s="298"/>
      <c r="C61" s="303"/>
      <c r="D61" s="423" t="s">
        <v>705</v>
      </c>
      <c r="E61" s="423"/>
      <c r="F61" s="423"/>
      <c r="G61" s="423"/>
      <c r="H61" s="423"/>
      <c r="I61" s="423"/>
      <c r="J61" s="423"/>
      <c r="K61" s="299"/>
    </row>
    <row r="62" spans="2:11" ht="12.75" customHeight="1">
      <c r="B62" s="298"/>
      <c r="C62" s="303"/>
      <c r="D62" s="303"/>
      <c r="E62" s="306"/>
      <c r="F62" s="303"/>
      <c r="G62" s="303"/>
      <c r="H62" s="303"/>
      <c r="I62" s="303"/>
      <c r="J62" s="303"/>
      <c r="K62" s="299"/>
    </row>
    <row r="63" spans="2:11" ht="15" customHeight="1">
      <c r="B63" s="298"/>
      <c r="C63" s="303"/>
      <c r="D63" s="423" t="s">
        <v>706</v>
      </c>
      <c r="E63" s="423"/>
      <c r="F63" s="423"/>
      <c r="G63" s="423"/>
      <c r="H63" s="423"/>
      <c r="I63" s="423"/>
      <c r="J63" s="423"/>
      <c r="K63" s="299"/>
    </row>
    <row r="64" spans="2:11" ht="15" customHeight="1">
      <c r="B64" s="298"/>
      <c r="C64" s="303"/>
      <c r="D64" s="424" t="s">
        <v>707</v>
      </c>
      <c r="E64" s="424"/>
      <c r="F64" s="424"/>
      <c r="G64" s="424"/>
      <c r="H64" s="424"/>
      <c r="I64" s="424"/>
      <c r="J64" s="424"/>
      <c r="K64" s="299"/>
    </row>
    <row r="65" spans="2:11" ht="15" customHeight="1">
      <c r="B65" s="298"/>
      <c r="C65" s="303"/>
      <c r="D65" s="423" t="s">
        <v>708</v>
      </c>
      <c r="E65" s="423"/>
      <c r="F65" s="423"/>
      <c r="G65" s="423"/>
      <c r="H65" s="423"/>
      <c r="I65" s="423"/>
      <c r="J65" s="423"/>
      <c r="K65" s="299"/>
    </row>
    <row r="66" spans="2:11" ht="15" customHeight="1">
      <c r="B66" s="298"/>
      <c r="C66" s="303"/>
      <c r="D66" s="423" t="s">
        <v>709</v>
      </c>
      <c r="E66" s="423"/>
      <c r="F66" s="423"/>
      <c r="G66" s="423"/>
      <c r="H66" s="423"/>
      <c r="I66" s="423"/>
      <c r="J66" s="423"/>
      <c r="K66" s="299"/>
    </row>
    <row r="67" spans="2:11" ht="15" customHeight="1">
      <c r="B67" s="298"/>
      <c r="C67" s="303"/>
      <c r="D67" s="423" t="s">
        <v>710</v>
      </c>
      <c r="E67" s="423"/>
      <c r="F67" s="423"/>
      <c r="G67" s="423"/>
      <c r="H67" s="423"/>
      <c r="I67" s="423"/>
      <c r="J67" s="423"/>
      <c r="K67" s="299"/>
    </row>
    <row r="68" spans="2:11" ht="15" customHeight="1">
      <c r="B68" s="298"/>
      <c r="C68" s="303"/>
      <c r="D68" s="423" t="s">
        <v>711</v>
      </c>
      <c r="E68" s="423"/>
      <c r="F68" s="423"/>
      <c r="G68" s="423"/>
      <c r="H68" s="423"/>
      <c r="I68" s="423"/>
      <c r="J68" s="423"/>
      <c r="K68" s="299"/>
    </row>
    <row r="69" spans="2:11" ht="12.75" customHeight="1">
      <c r="B69" s="307"/>
      <c r="C69" s="308"/>
      <c r="D69" s="308"/>
      <c r="E69" s="308"/>
      <c r="F69" s="308"/>
      <c r="G69" s="308"/>
      <c r="H69" s="308"/>
      <c r="I69" s="308"/>
      <c r="J69" s="308"/>
      <c r="K69" s="309"/>
    </row>
    <row r="70" spans="2:11" ht="18.75" customHeight="1">
      <c r="B70" s="310"/>
      <c r="C70" s="310"/>
      <c r="D70" s="310"/>
      <c r="E70" s="310"/>
      <c r="F70" s="310"/>
      <c r="G70" s="310"/>
      <c r="H70" s="310"/>
      <c r="I70" s="310"/>
      <c r="J70" s="310"/>
      <c r="K70" s="311"/>
    </row>
    <row r="71" spans="2:11" ht="18.75" customHeight="1">
      <c r="B71" s="311"/>
      <c r="C71" s="311"/>
      <c r="D71" s="311"/>
      <c r="E71" s="311"/>
      <c r="F71" s="311"/>
      <c r="G71" s="311"/>
      <c r="H71" s="311"/>
      <c r="I71" s="311"/>
      <c r="J71" s="311"/>
      <c r="K71" s="311"/>
    </row>
    <row r="72" spans="2:11" ht="7.5" customHeight="1">
      <c r="B72" s="312"/>
      <c r="C72" s="313"/>
      <c r="D72" s="313"/>
      <c r="E72" s="313"/>
      <c r="F72" s="313"/>
      <c r="G72" s="313"/>
      <c r="H72" s="313"/>
      <c r="I72" s="313"/>
      <c r="J72" s="313"/>
      <c r="K72" s="314"/>
    </row>
    <row r="73" spans="2:11" ht="45" customHeight="1">
      <c r="B73" s="315"/>
      <c r="C73" s="425" t="s">
        <v>98</v>
      </c>
      <c r="D73" s="425"/>
      <c r="E73" s="425"/>
      <c r="F73" s="425"/>
      <c r="G73" s="425"/>
      <c r="H73" s="425"/>
      <c r="I73" s="425"/>
      <c r="J73" s="425"/>
      <c r="K73" s="316"/>
    </row>
    <row r="74" spans="2:11" ht="17.25" customHeight="1">
      <c r="B74" s="315"/>
      <c r="C74" s="317" t="s">
        <v>712</v>
      </c>
      <c r="D74" s="317"/>
      <c r="E74" s="317"/>
      <c r="F74" s="317" t="s">
        <v>713</v>
      </c>
      <c r="G74" s="318"/>
      <c r="H74" s="317" t="s">
        <v>125</v>
      </c>
      <c r="I74" s="317" t="s">
        <v>59</v>
      </c>
      <c r="J74" s="317" t="s">
        <v>714</v>
      </c>
      <c r="K74" s="316"/>
    </row>
    <row r="75" spans="2:11" ht="17.25" customHeight="1">
      <c r="B75" s="315"/>
      <c r="C75" s="319" t="s">
        <v>715</v>
      </c>
      <c r="D75" s="319"/>
      <c r="E75" s="319"/>
      <c r="F75" s="320" t="s">
        <v>716</v>
      </c>
      <c r="G75" s="321"/>
      <c r="H75" s="319"/>
      <c r="I75" s="319"/>
      <c r="J75" s="319" t="s">
        <v>717</v>
      </c>
      <c r="K75" s="316"/>
    </row>
    <row r="76" spans="2:11" ht="5.25" customHeight="1">
      <c r="B76" s="315"/>
      <c r="C76" s="322"/>
      <c r="D76" s="322"/>
      <c r="E76" s="322"/>
      <c r="F76" s="322"/>
      <c r="G76" s="323"/>
      <c r="H76" s="322"/>
      <c r="I76" s="322"/>
      <c r="J76" s="322"/>
      <c r="K76" s="316"/>
    </row>
    <row r="77" spans="2:11" ht="15" customHeight="1">
      <c r="B77" s="315"/>
      <c r="C77" s="305" t="s">
        <v>55</v>
      </c>
      <c r="D77" s="322"/>
      <c r="E77" s="322"/>
      <c r="F77" s="324" t="s">
        <v>718</v>
      </c>
      <c r="G77" s="323"/>
      <c r="H77" s="305" t="s">
        <v>719</v>
      </c>
      <c r="I77" s="305" t="s">
        <v>720</v>
      </c>
      <c r="J77" s="305">
        <v>20</v>
      </c>
      <c r="K77" s="316"/>
    </row>
    <row r="78" spans="2:11" ht="15" customHeight="1">
      <c r="B78" s="315"/>
      <c r="C78" s="305" t="s">
        <v>721</v>
      </c>
      <c r="D78" s="305"/>
      <c r="E78" s="305"/>
      <c r="F78" s="324" t="s">
        <v>718</v>
      </c>
      <c r="G78" s="323"/>
      <c r="H78" s="305" t="s">
        <v>722</v>
      </c>
      <c r="I78" s="305" t="s">
        <v>720</v>
      </c>
      <c r="J78" s="305">
        <v>120</v>
      </c>
      <c r="K78" s="316"/>
    </row>
    <row r="79" spans="2:11" ht="15" customHeight="1">
      <c r="B79" s="325"/>
      <c r="C79" s="305" t="s">
        <v>723</v>
      </c>
      <c r="D79" s="305"/>
      <c r="E79" s="305"/>
      <c r="F79" s="324" t="s">
        <v>724</v>
      </c>
      <c r="G79" s="323"/>
      <c r="H79" s="305" t="s">
        <v>725</v>
      </c>
      <c r="I79" s="305" t="s">
        <v>720</v>
      </c>
      <c r="J79" s="305">
        <v>50</v>
      </c>
      <c r="K79" s="316"/>
    </row>
    <row r="80" spans="2:11" ht="15" customHeight="1">
      <c r="B80" s="325"/>
      <c r="C80" s="305" t="s">
        <v>726</v>
      </c>
      <c r="D80" s="305"/>
      <c r="E80" s="305"/>
      <c r="F80" s="324" t="s">
        <v>718</v>
      </c>
      <c r="G80" s="323"/>
      <c r="H80" s="305" t="s">
        <v>727</v>
      </c>
      <c r="I80" s="305" t="s">
        <v>728</v>
      </c>
      <c r="J80" s="305"/>
      <c r="K80" s="316"/>
    </row>
    <row r="81" spans="2:11" ht="15" customHeight="1">
      <c r="B81" s="325"/>
      <c r="C81" s="326" t="s">
        <v>729</v>
      </c>
      <c r="D81" s="326"/>
      <c r="E81" s="326"/>
      <c r="F81" s="327" t="s">
        <v>724</v>
      </c>
      <c r="G81" s="326"/>
      <c r="H81" s="326" t="s">
        <v>730</v>
      </c>
      <c r="I81" s="326" t="s">
        <v>720</v>
      </c>
      <c r="J81" s="326">
        <v>15</v>
      </c>
      <c r="K81" s="316"/>
    </row>
    <row r="82" spans="2:11" ht="15" customHeight="1">
      <c r="B82" s="325"/>
      <c r="C82" s="326" t="s">
        <v>731</v>
      </c>
      <c r="D82" s="326"/>
      <c r="E82" s="326"/>
      <c r="F82" s="327" t="s">
        <v>724</v>
      </c>
      <c r="G82" s="326"/>
      <c r="H82" s="326" t="s">
        <v>732</v>
      </c>
      <c r="I82" s="326" t="s">
        <v>720</v>
      </c>
      <c r="J82" s="326">
        <v>15</v>
      </c>
      <c r="K82" s="316"/>
    </row>
    <row r="83" spans="2:11" ht="15" customHeight="1">
      <c r="B83" s="325"/>
      <c r="C83" s="326" t="s">
        <v>733</v>
      </c>
      <c r="D83" s="326"/>
      <c r="E83" s="326"/>
      <c r="F83" s="327" t="s">
        <v>724</v>
      </c>
      <c r="G83" s="326"/>
      <c r="H83" s="326" t="s">
        <v>734</v>
      </c>
      <c r="I83" s="326" t="s">
        <v>720</v>
      </c>
      <c r="J83" s="326">
        <v>20</v>
      </c>
      <c r="K83" s="316"/>
    </row>
    <row r="84" spans="2:11" ht="15" customHeight="1">
      <c r="B84" s="325"/>
      <c r="C84" s="326" t="s">
        <v>735</v>
      </c>
      <c r="D84" s="326"/>
      <c r="E84" s="326"/>
      <c r="F84" s="327" t="s">
        <v>724</v>
      </c>
      <c r="G84" s="326"/>
      <c r="H84" s="326" t="s">
        <v>736</v>
      </c>
      <c r="I84" s="326" t="s">
        <v>720</v>
      </c>
      <c r="J84" s="326">
        <v>20</v>
      </c>
      <c r="K84" s="316"/>
    </row>
    <row r="85" spans="2:11" ht="15" customHeight="1">
      <c r="B85" s="325"/>
      <c r="C85" s="305" t="s">
        <v>737</v>
      </c>
      <c r="D85" s="305"/>
      <c r="E85" s="305"/>
      <c r="F85" s="324" t="s">
        <v>724</v>
      </c>
      <c r="G85" s="323"/>
      <c r="H85" s="305" t="s">
        <v>738</v>
      </c>
      <c r="I85" s="305" t="s">
        <v>720</v>
      </c>
      <c r="J85" s="305">
        <v>50</v>
      </c>
      <c r="K85" s="316"/>
    </row>
    <row r="86" spans="2:11" ht="15" customHeight="1">
      <c r="B86" s="325"/>
      <c r="C86" s="305" t="s">
        <v>739</v>
      </c>
      <c r="D86" s="305"/>
      <c r="E86" s="305"/>
      <c r="F86" s="324" t="s">
        <v>724</v>
      </c>
      <c r="G86" s="323"/>
      <c r="H86" s="305" t="s">
        <v>740</v>
      </c>
      <c r="I86" s="305" t="s">
        <v>720</v>
      </c>
      <c r="J86" s="305">
        <v>20</v>
      </c>
      <c r="K86" s="316"/>
    </row>
    <row r="87" spans="2:11" ht="15" customHeight="1">
      <c r="B87" s="325"/>
      <c r="C87" s="305" t="s">
        <v>741</v>
      </c>
      <c r="D87" s="305"/>
      <c r="E87" s="305"/>
      <c r="F87" s="324" t="s">
        <v>724</v>
      </c>
      <c r="G87" s="323"/>
      <c r="H87" s="305" t="s">
        <v>742</v>
      </c>
      <c r="I87" s="305" t="s">
        <v>720</v>
      </c>
      <c r="J87" s="305">
        <v>20</v>
      </c>
      <c r="K87" s="316"/>
    </row>
    <row r="88" spans="2:11" ht="15" customHeight="1">
      <c r="B88" s="325"/>
      <c r="C88" s="305" t="s">
        <v>743</v>
      </c>
      <c r="D88" s="305"/>
      <c r="E88" s="305"/>
      <c r="F88" s="324" t="s">
        <v>724</v>
      </c>
      <c r="G88" s="323"/>
      <c r="H88" s="305" t="s">
        <v>744</v>
      </c>
      <c r="I88" s="305" t="s">
        <v>720</v>
      </c>
      <c r="J88" s="305">
        <v>50</v>
      </c>
      <c r="K88" s="316"/>
    </row>
    <row r="89" spans="2:11" ht="15" customHeight="1">
      <c r="B89" s="325"/>
      <c r="C89" s="305" t="s">
        <v>745</v>
      </c>
      <c r="D89" s="305"/>
      <c r="E89" s="305"/>
      <c r="F89" s="324" t="s">
        <v>724</v>
      </c>
      <c r="G89" s="323"/>
      <c r="H89" s="305" t="s">
        <v>745</v>
      </c>
      <c r="I89" s="305" t="s">
        <v>720</v>
      </c>
      <c r="J89" s="305">
        <v>50</v>
      </c>
      <c r="K89" s="316"/>
    </row>
    <row r="90" spans="2:11" ht="15" customHeight="1">
      <c r="B90" s="325"/>
      <c r="C90" s="305" t="s">
        <v>130</v>
      </c>
      <c r="D90" s="305"/>
      <c r="E90" s="305"/>
      <c r="F90" s="324" t="s">
        <v>724</v>
      </c>
      <c r="G90" s="323"/>
      <c r="H90" s="305" t="s">
        <v>746</v>
      </c>
      <c r="I90" s="305" t="s">
        <v>720</v>
      </c>
      <c r="J90" s="305">
        <v>255</v>
      </c>
      <c r="K90" s="316"/>
    </row>
    <row r="91" spans="2:11" ht="15" customHeight="1">
      <c r="B91" s="325"/>
      <c r="C91" s="305" t="s">
        <v>747</v>
      </c>
      <c r="D91" s="305"/>
      <c r="E91" s="305"/>
      <c r="F91" s="324" t="s">
        <v>718</v>
      </c>
      <c r="G91" s="323"/>
      <c r="H91" s="305" t="s">
        <v>748</v>
      </c>
      <c r="I91" s="305" t="s">
        <v>749</v>
      </c>
      <c r="J91" s="305"/>
      <c r="K91" s="316"/>
    </row>
    <row r="92" spans="2:11" ht="15" customHeight="1">
      <c r="B92" s="325"/>
      <c r="C92" s="305" t="s">
        <v>750</v>
      </c>
      <c r="D92" s="305"/>
      <c r="E92" s="305"/>
      <c r="F92" s="324" t="s">
        <v>718</v>
      </c>
      <c r="G92" s="323"/>
      <c r="H92" s="305" t="s">
        <v>751</v>
      </c>
      <c r="I92" s="305" t="s">
        <v>752</v>
      </c>
      <c r="J92" s="305"/>
      <c r="K92" s="316"/>
    </row>
    <row r="93" spans="2:11" ht="15" customHeight="1">
      <c r="B93" s="325"/>
      <c r="C93" s="305" t="s">
        <v>753</v>
      </c>
      <c r="D93" s="305"/>
      <c r="E93" s="305"/>
      <c r="F93" s="324" t="s">
        <v>718</v>
      </c>
      <c r="G93" s="323"/>
      <c r="H93" s="305" t="s">
        <v>753</v>
      </c>
      <c r="I93" s="305" t="s">
        <v>752</v>
      </c>
      <c r="J93" s="305"/>
      <c r="K93" s="316"/>
    </row>
    <row r="94" spans="2:11" ht="15" customHeight="1">
      <c r="B94" s="325"/>
      <c r="C94" s="305" t="s">
        <v>40</v>
      </c>
      <c r="D94" s="305"/>
      <c r="E94" s="305"/>
      <c r="F94" s="324" t="s">
        <v>718</v>
      </c>
      <c r="G94" s="323"/>
      <c r="H94" s="305" t="s">
        <v>754</v>
      </c>
      <c r="I94" s="305" t="s">
        <v>752</v>
      </c>
      <c r="J94" s="305"/>
      <c r="K94" s="316"/>
    </row>
    <row r="95" spans="2:11" ht="15" customHeight="1">
      <c r="B95" s="325"/>
      <c r="C95" s="305" t="s">
        <v>50</v>
      </c>
      <c r="D95" s="305"/>
      <c r="E95" s="305"/>
      <c r="F95" s="324" t="s">
        <v>718</v>
      </c>
      <c r="G95" s="323"/>
      <c r="H95" s="305" t="s">
        <v>755</v>
      </c>
      <c r="I95" s="305" t="s">
        <v>752</v>
      </c>
      <c r="J95" s="305"/>
      <c r="K95" s="316"/>
    </row>
    <row r="96" spans="2:11" ht="15" customHeight="1">
      <c r="B96" s="328"/>
      <c r="C96" s="329"/>
      <c r="D96" s="329"/>
      <c r="E96" s="329"/>
      <c r="F96" s="329"/>
      <c r="G96" s="329"/>
      <c r="H96" s="329"/>
      <c r="I96" s="329"/>
      <c r="J96" s="329"/>
      <c r="K96" s="330"/>
    </row>
    <row r="97" spans="2:11" ht="18.75" customHeight="1">
      <c r="B97" s="331"/>
      <c r="C97" s="332"/>
      <c r="D97" s="332"/>
      <c r="E97" s="332"/>
      <c r="F97" s="332"/>
      <c r="G97" s="332"/>
      <c r="H97" s="332"/>
      <c r="I97" s="332"/>
      <c r="J97" s="332"/>
      <c r="K97" s="331"/>
    </row>
    <row r="98" spans="2:11" ht="18.75" customHeight="1">
      <c r="B98" s="311"/>
      <c r="C98" s="311"/>
      <c r="D98" s="311"/>
      <c r="E98" s="311"/>
      <c r="F98" s="311"/>
      <c r="G98" s="311"/>
      <c r="H98" s="311"/>
      <c r="I98" s="311"/>
      <c r="J98" s="311"/>
      <c r="K98" s="311"/>
    </row>
    <row r="99" spans="2:11" ht="7.5" customHeight="1">
      <c r="B99" s="312"/>
      <c r="C99" s="313"/>
      <c r="D99" s="313"/>
      <c r="E99" s="313"/>
      <c r="F99" s="313"/>
      <c r="G99" s="313"/>
      <c r="H99" s="313"/>
      <c r="I99" s="313"/>
      <c r="J99" s="313"/>
      <c r="K99" s="314"/>
    </row>
    <row r="100" spans="2:11" ht="45" customHeight="1">
      <c r="B100" s="315"/>
      <c r="C100" s="425" t="s">
        <v>756</v>
      </c>
      <c r="D100" s="425"/>
      <c r="E100" s="425"/>
      <c r="F100" s="425"/>
      <c r="G100" s="425"/>
      <c r="H100" s="425"/>
      <c r="I100" s="425"/>
      <c r="J100" s="425"/>
      <c r="K100" s="316"/>
    </row>
    <row r="101" spans="2:11" ht="17.25" customHeight="1">
      <c r="B101" s="315"/>
      <c r="C101" s="317" t="s">
        <v>712</v>
      </c>
      <c r="D101" s="317"/>
      <c r="E101" s="317"/>
      <c r="F101" s="317" t="s">
        <v>713</v>
      </c>
      <c r="G101" s="318"/>
      <c r="H101" s="317" t="s">
        <v>125</v>
      </c>
      <c r="I101" s="317" t="s">
        <v>59</v>
      </c>
      <c r="J101" s="317" t="s">
        <v>714</v>
      </c>
      <c r="K101" s="316"/>
    </row>
    <row r="102" spans="2:11" ht="17.25" customHeight="1">
      <c r="B102" s="315"/>
      <c r="C102" s="319" t="s">
        <v>715</v>
      </c>
      <c r="D102" s="319"/>
      <c r="E102" s="319"/>
      <c r="F102" s="320" t="s">
        <v>716</v>
      </c>
      <c r="G102" s="321"/>
      <c r="H102" s="319"/>
      <c r="I102" s="319"/>
      <c r="J102" s="319" t="s">
        <v>717</v>
      </c>
      <c r="K102" s="316"/>
    </row>
    <row r="103" spans="2:11" ht="5.25" customHeight="1">
      <c r="B103" s="315"/>
      <c r="C103" s="317"/>
      <c r="D103" s="317"/>
      <c r="E103" s="317"/>
      <c r="F103" s="317"/>
      <c r="G103" s="333"/>
      <c r="H103" s="317"/>
      <c r="I103" s="317"/>
      <c r="J103" s="317"/>
      <c r="K103" s="316"/>
    </row>
    <row r="104" spans="2:11" ht="15" customHeight="1">
      <c r="B104" s="315"/>
      <c r="C104" s="305" t="s">
        <v>55</v>
      </c>
      <c r="D104" s="322"/>
      <c r="E104" s="322"/>
      <c r="F104" s="324" t="s">
        <v>718</v>
      </c>
      <c r="G104" s="333"/>
      <c r="H104" s="305" t="s">
        <v>757</v>
      </c>
      <c r="I104" s="305" t="s">
        <v>720</v>
      </c>
      <c r="J104" s="305">
        <v>20</v>
      </c>
      <c r="K104" s="316"/>
    </row>
    <row r="105" spans="2:11" ht="15" customHeight="1">
      <c r="B105" s="315"/>
      <c r="C105" s="305" t="s">
        <v>721</v>
      </c>
      <c r="D105" s="305"/>
      <c r="E105" s="305"/>
      <c r="F105" s="324" t="s">
        <v>718</v>
      </c>
      <c r="G105" s="305"/>
      <c r="H105" s="305" t="s">
        <v>757</v>
      </c>
      <c r="I105" s="305" t="s">
        <v>720</v>
      </c>
      <c r="J105" s="305">
        <v>120</v>
      </c>
      <c r="K105" s="316"/>
    </row>
    <row r="106" spans="2:11" ht="15" customHeight="1">
      <c r="B106" s="325"/>
      <c r="C106" s="305" t="s">
        <v>723</v>
      </c>
      <c r="D106" s="305"/>
      <c r="E106" s="305"/>
      <c r="F106" s="324" t="s">
        <v>724</v>
      </c>
      <c r="G106" s="305"/>
      <c r="H106" s="305" t="s">
        <v>757</v>
      </c>
      <c r="I106" s="305" t="s">
        <v>720</v>
      </c>
      <c r="J106" s="305">
        <v>50</v>
      </c>
      <c r="K106" s="316"/>
    </row>
    <row r="107" spans="2:11" ht="15" customHeight="1">
      <c r="B107" s="325"/>
      <c r="C107" s="305" t="s">
        <v>726</v>
      </c>
      <c r="D107" s="305"/>
      <c r="E107" s="305"/>
      <c r="F107" s="324" t="s">
        <v>718</v>
      </c>
      <c r="G107" s="305"/>
      <c r="H107" s="305" t="s">
        <v>757</v>
      </c>
      <c r="I107" s="305" t="s">
        <v>728</v>
      </c>
      <c r="J107" s="305"/>
      <c r="K107" s="316"/>
    </row>
    <row r="108" spans="2:11" ht="15" customHeight="1">
      <c r="B108" s="325"/>
      <c r="C108" s="305" t="s">
        <v>737</v>
      </c>
      <c r="D108" s="305"/>
      <c r="E108" s="305"/>
      <c r="F108" s="324" t="s">
        <v>724</v>
      </c>
      <c r="G108" s="305"/>
      <c r="H108" s="305" t="s">
        <v>757</v>
      </c>
      <c r="I108" s="305" t="s">
        <v>720</v>
      </c>
      <c r="J108" s="305">
        <v>50</v>
      </c>
      <c r="K108" s="316"/>
    </row>
    <row r="109" spans="2:11" ht="15" customHeight="1">
      <c r="B109" s="325"/>
      <c r="C109" s="305" t="s">
        <v>745</v>
      </c>
      <c r="D109" s="305"/>
      <c r="E109" s="305"/>
      <c r="F109" s="324" t="s">
        <v>724</v>
      </c>
      <c r="G109" s="305"/>
      <c r="H109" s="305" t="s">
        <v>757</v>
      </c>
      <c r="I109" s="305" t="s">
        <v>720</v>
      </c>
      <c r="J109" s="305">
        <v>50</v>
      </c>
      <c r="K109" s="316"/>
    </row>
    <row r="110" spans="2:11" ht="15" customHeight="1">
      <c r="B110" s="325"/>
      <c r="C110" s="305" t="s">
        <v>743</v>
      </c>
      <c r="D110" s="305"/>
      <c r="E110" s="305"/>
      <c r="F110" s="324" t="s">
        <v>724</v>
      </c>
      <c r="G110" s="305"/>
      <c r="H110" s="305" t="s">
        <v>757</v>
      </c>
      <c r="I110" s="305" t="s">
        <v>720</v>
      </c>
      <c r="J110" s="305">
        <v>50</v>
      </c>
      <c r="K110" s="316"/>
    </row>
    <row r="111" spans="2:11" ht="15" customHeight="1">
      <c r="B111" s="325"/>
      <c r="C111" s="305" t="s">
        <v>55</v>
      </c>
      <c r="D111" s="305"/>
      <c r="E111" s="305"/>
      <c r="F111" s="324" t="s">
        <v>718</v>
      </c>
      <c r="G111" s="305"/>
      <c r="H111" s="305" t="s">
        <v>758</v>
      </c>
      <c r="I111" s="305" t="s">
        <v>720</v>
      </c>
      <c r="J111" s="305">
        <v>20</v>
      </c>
      <c r="K111" s="316"/>
    </row>
    <row r="112" spans="2:11" ht="15" customHeight="1">
      <c r="B112" s="325"/>
      <c r="C112" s="305" t="s">
        <v>759</v>
      </c>
      <c r="D112" s="305"/>
      <c r="E112" s="305"/>
      <c r="F112" s="324" t="s">
        <v>718</v>
      </c>
      <c r="G112" s="305"/>
      <c r="H112" s="305" t="s">
        <v>760</v>
      </c>
      <c r="I112" s="305" t="s">
        <v>720</v>
      </c>
      <c r="J112" s="305">
        <v>120</v>
      </c>
      <c r="K112" s="316"/>
    </row>
    <row r="113" spans="2:11" ht="15" customHeight="1">
      <c r="B113" s="325"/>
      <c r="C113" s="305" t="s">
        <v>40</v>
      </c>
      <c r="D113" s="305"/>
      <c r="E113" s="305"/>
      <c r="F113" s="324" t="s">
        <v>718</v>
      </c>
      <c r="G113" s="305"/>
      <c r="H113" s="305" t="s">
        <v>761</v>
      </c>
      <c r="I113" s="305" t="s">
        <v>752</v>
      </c>
      <c r="J113" s="305"/>
      <c r="K113" s="316"/>
    </row>
    <row r="114" spans="2:11" ht="15" customHeight="1">
      <c r="B114" s="325"/>
      <c r="C114" s="305" t="s">
        <v>50</v>
      </c>
      <c r="D114" s="305"/>
      <c r="E114" s="305"/>
      <c r="F114" s="324" t="s">
        <v>718</v>
      </c>
      <c r="G114" s="305"/>
      <c r="H114" s="305" t="s">
        <v>762</v>
      </c>
      <c r="I114" s="305" t="s">
        <v>752</v>
      </c>
      <c r="J114" s="305"/>
      <c r="K114" s="316"/>
    </row>
    <row r="115" spans="2:11" ht="15" customHeight="1">
      <c r="B115" s="325"/>
      <c r="C115" s="305" t="s">
        <v>59</v>
      </c>
      <c r="D115" s="305"/>
      <c r="E115" s="305"/>
      <c r="F115" s="324" t="s">
        <v>718</v>
      </c>
      <c r="G115" s="305"/>
      <c r="H115" s="305" t="s">
        <v>763</v>
      </c>
      <c r="I115" s="305" t="s">
        <v>764</v>
      </c>
      <c r="J115" s="305"/>
      <c r="K115" s="316"/>
    </row>
    <row r="116" spans="2:11" ht="15" customHeight="1">
      <c r="B116" s="328"/>
      <c r="C116" s="334"/>
      <c r="D116" s="334"/>
      <c r="E116" s="334"/>
      <c r="F116" s="334"/>
      <c r="G116" s="334"/>
      <c r="H116" s="334"/>
      <c r="I116" s="334"/>
      <c r="J116" s="334"/>
      <c r="K116" s="330"/>
    </row>
    <row r="117" spans="2:11" ht="18.75" customHeight="1">
      <c r="B117" s="335"/>
      <c r="C117" s="301"/>
      <c r="D117" s="301"/>
      <c r="E117" s="301"/>
      <c r="F117" s="336"/>
      <c r="G117" s="301"/>
      <c r="H117" s="301"/>
      <c r="I117" s="301"/>
      <c r="J117" s="301"/>
      <c r="K117" s="335"/>
    </row>
    <row r="118" spans="2:11" ht="18.75" customHeight="1">
      <c r="B118" s="311"/>
      <c r="C118" s="311"/>
      <c r="D118" s="311"/>
      <c r="E118" s="311"/>
      <c r="F118" s="311"/>
      <c r="G118" s="311"/>
      <c r="H118" s="311"/>
      <c r="I118" s="311"/>
      <c r="J118" s="311"/>
      <c r="K118" s="311"/>
    </row>
    <row r="119" spans="2:11" ht="7.5" customHeight="1">
      <c r="B119" s="337"/>
      <c r="C119" s="338"/>
      <c r="D119" s="338"/>
      <c r="E119" s="338"/>
      <c r="F119" s="338"/>
      <c r="G119" s="338"/>
      <c r="H119" s="338"/>
      <c r="I119" s="338"/>
      <c r="J119" s="338"/>
      <c r="K119" s="339"/>
    </row>
    <row r="120" spans="2:11" ht="45" customHeight="1">
      <c r="B120" s="340"/>
      <c r="C120" s="420" t="s">
        <v>765</v>
      </c>
      <c r="D120" s="420"/>
      <c r="E120" s="420"/>
      <c r="F120" s="420"/>
      <c r="G120" s="420"/>
      <c r="H120" s="420"/>
      <c r="I120" s="420"/>
      <c r="J120" s="420"/>
      <c r="K120" s="341"/>
    </row>
    <row r="121" spans="2:11" ht="17.25" customHeight="1">
      <c r="B121" s="342"/>
      <c r="C121" s="317" t="s">
        <v>712</v>
      </c>
      <c r="D121" s="317"/>
      <c r="E121" s="317"/>
      <c r="F121" s="317" t="s">
        <v>713</v>
      </c>
      <c r="G121" s="318"/>
      <c r="H121" s="317" t="s">
        <v>125</v>
      </c>
      <c r="I121" s="317" t="s">
        <v>59</v>
      </c>
      <c r="J121" s="317" t="s">
        <v>714</v>
      </c>
      <c r="K121" s="343"/>
    </row>
    <row r="122" spans="2:11" ht="17.25" customHeight="1">
      <c r="B122" s="342"/>
      <c r="C122" s="319" t="s">
        <v>715</v>
      </c>
      <c r="D122" s="319"/>
      <c r="E122" s="319"/>
      <c r="F122" s="320" t="s">
        <v>716</v>
      </c>
      <c r="G122" s="321"/>
      <c r="H122" s="319"/>
      <c r="I122" s="319"/>
      <c r="J122" s="319" t="s">
        <v>717</v>
      </c>
      <c r="K122" s="343"/>
    </row>
    <row r="123" spans="2:11" ht="5.25" customHeight="1">
      <c r="B123" s="344"/>
      <c r="C123" s="322"/>
      <c r="D123" s="322"/>
      <c r="E123" s="322"/>
      <c r="F123" s="322"/>
      <c r="G123" s="305"/>
      <c r="H123" s="322"/>
      <c r="I123" s="322"/>
      <c r="J123" s="322"/>
      <c r="K123" s="345"/>
    </row>
    <row r="124" spans="2:11" ht="15" customHeight="1">
      <c r="B124" s="344"/>
      <c r="C124" s="305" t="s">
        <v>721</v>
      </c>
      <c r="D124" s="322"/>
      <c r="E124" s="322"/>
      <c r="F124" s="324" t="s">
        <v>718</v>
      </c>
      <c r="G124" s="305"/>
      <c r="H124" s="305" t="s">
        <v>757</v>
      </c>
      <c r="I124" s="305" t="s">
        <v>720</v>
      </c>
      <c r="J124" s="305">
        <v>120</v>
      </c>
      <c r="K124" s="346"/>
    </row>
    <row r="125" spans="2:11" ht="15" customHeight="1">
      <c r="B125" s="344"/>
      <c r="C125" s="305" t="s">
        <v>766</v>
      </c>
      <c r="D125" s="305"/>
      <c r="E125" s="305"/>
      <c r="F125" s="324" t="s">
        <v>718</v>
      </c>
      <c r="G125" s="305"/>
      <c r="H125" s="305" t="s">
        <v>767</v>
      </c>
      <c r="I125" s="305" t="s">
        <v>720</v>
      </c>
      <c r="J125" s="305" t="s">
        <v>768</v>
      </c>
      <c r="K125" s="346"/>
    </row>
    <row r="126" spans="2:11" ht="15" customHeight="1">
      <c r="B126" s="344"/>
      <c r="C126" s="305" t="s">
        <v>86</v>
      </c>
      <c r="D126" s="305"/>
      <c r="E126" s="305"/>
      <c r="F126" s="324" t="s">
        <v>718</v>
      </c>
      <c r="G126" s="305"/>
      <c r="H126" s="305" t="s">
        <v>769</v>
      </c>
      <c r="I126" s="305" t="s">
        <v>720</v>
      </c>
      <c r="J126" s="305" t="s">
        <v>768</v>
      </c>
      <c r="K126" s="346"/>
    </row>
    <row r="127" spans="2:11" ht="15" customHeight="1">
      <c r="B127" s="344"/>
      <c r="C127" s="305" t="s">
        <v>729</v>
      </c>
      <c r="D127" s="305"/>
      <c r="E127" s="305"/>
      <c r="F127" s="324" t="s">
        <v>724</v>
      </c>
      <c r="G127" s="305"/>
      <c r="H127" s="305" t="s">
        <v>730</v>
      </c>
      <c r="I127" s="305" t="s">
        <v>720</v>
      </c>
      <c r="J127" s="305">
        <v>15</v>
      </c>
      <c r="K127" s="346"/>
    </row>
    <row r="128" spans="2:11" ht="15" customHeight="1">
      <c r="B128" s="344"/>
      <c r="C128" s="326" t="s">
        <v>731</v>
      </c>
      <c r="D128" s="326"/>
      <c r="E128" s="326"/>
      <c r="F128" s="327" t="s">
        <v>724</v>
      </c>
      <c r="G128" s="326"/>
      <c r="H128" s="326" t="s">
        <v>732</v>
      </c>
      <c r="I128" s="326" t="s">
        <v>720</v>
      </c>
      <c r="J128" s="326">
        <v>15</v>
      </c>
      <c r="K128" s="346"/>
    </row>
    <row r="129" spans="2:11" ht="15" customHeight="1">
      <c r="B129" s="344"/>
      <c r="C129" s="326" t="s">
        <v>733</v>
      </c>
      <c r="D129" s="326"/>
      <c r="E129" s="326"/>
      <c r="F129" s="327" t="s">
        <v>724</v>
      </c>
      <c r="G129" s="326"/>
      <c r="H129" s="326" t="s">
        <v>734</v>
      </c>
      <c r="I129" s="326" t="s">
        <v>720</v>
      </c>
      <c r="J129" s="326">
        <v>20</v>
      </c>
      <c r="K129" s="346"/>
    </row>
    <row r="130" spans="2:11" ht="15" customHeight="1">
      <c r="B130" s="344"/>
      <c r="C130" s="326" t="s">
        <v>735</v>
      </c>
      <c r="D130" s="326"/>
      <c r="E130" s="326"/>
      <c r="F130" s="327" t="s">
        <v>724</v>
      </c>
      <c r="G130" s="326"/>
      <c r="H130" s="326" t="s">
        <v>736</v>
      </c>
      <c r="I130" s="326" t="s">
        <v>720</v>
      </c>
      <c r="J130" s="326">
        <v>20</v>
      </c>
      <c r="K130" s="346"/>
    </row>
    <row r="131" spans="2:11" ht="15" customHeight="1">
      <c r="B131" s="344"/>
      <c r="C131" s="305" t="s">
        <v>723</v>
      </c>
      <c r="D131" s="305"/>
      <c r="E131" s="305"/>
      <c r="F131" s="324" t="s">
        <v>724</v>
      </c>
      <c r="G131" s="305"/>
      <c r="H131" s="305" t="s">
        <v>757</v>
      </c>
      <c r="I131" s="305" t="s">
        <v>720</v>
      </c>
      <c r="J131" s="305">
        <v>50</v>
      </c>
      <c r="K131" s="346"/>
    </row>
    <row r="132" spans="2:11" ht="15" customHeight="1">
      <c r="B132" s="344"/>
      <c r="C132" s="305" t="s">
        <v>737</v>
      </c>
      <c r="D132" s="305"/>
      <c r="E132" s="305"/>
      <c r="F132" s="324" t="s">
        <v>724</v>
      </c>
      <c r="G132" s="305"/>
      <c r="H132" s="305" t="s">
        <v>757</v>
      </c>
      <c r="I132" s="305" t="s">
        <v>720</v>
      </c>
      <c r="J132" s="305">
        <v>50</v>
      </c>
      <c r="K132" s="346"/>
    </row>
    <row r="133" spans="2:11" ht="15" customHeight="1">
      <c r="B133" s="344"/>
      <c r="C133" s="305" t="s">
        <v>743</v>
      </c>
      <c r="D133" s="305"/>
      <c r="E133" s="305"/>
      <c r="F133" s="324" t="s">
        <v>724</v>
      </c>
      <c r="G133" s="305"/>
      <c r="H133" s="305" t="s">
        <v>757</v>
      </c>
      <c r="I133" s="305" t="s">
        <v>720</v>
      </c>
      <c r="J133" s="305">
        <v>50</v>
      </c>
      <c r="K133" s="346"/>
    </row>
    <row r="134" spans="2:11" ht="15" customHeight="1">
      <c r="B134" s="344"/>
      <c r="C134" s="305" t="s">
        <v>745</v>
      </c>
      <c r="D134" s="305"/>
      <c r="E134" s="305"/>
      <c r="F134" s="324" t="s">
        <v>724</v>
      </c>
      <c r="G134" s="305"/>
      <c r="H134" s="305" t="s">
        <v>757</v>
      </c>
      <c r="I134" s="305" t="s">
        <v>720</v>
      </c>
      <c r="J134" s="305">
        <v>50</v>
      </c>
      <c r="K134" s="346"/>
    </row>
    <row r="135" spans="2:11" ht="15" customHeight="1">
      <c r="B135" s="344"/>
      <c r="C135" s="305" t="s">
        <v>130</v>
      </c>
      <c r="D135" s="305"/>
      <c r="E135" s="305"/>
      <c r="F135" s="324" t="s">
        <v>724</v>
      </c>
      <c r="G135" s="305"/>
      <c r="H135" s="305" t="s">
        <v>770</v>
      </c>
      <c r="I135" s="305" t="s">
        <v>720</v>
      </c>
      <c r="J135" s="305">
        <v>255</v>
      </c>
      <c r="K135" s="346"/>
    </row>
    <row r="136" spans="2:11" ht="15" customHeight="1">
      <c r="B136" s="344"/>
      <c r="C136" s="305" t="s">
        <v>747</v>
      </c>
      <c r="D136" s="305"/>
      <c r="E136" s="305"/>
      <c r="F136" s="324" t="s">
        <v>718</v>
      </c>
      <c r="G136" s="305"/>
      <c r="H136" s="305" t="s">
        <v>771</v>
      </c>
      <c r="I136" s="305" t="s">
        <v>749</v>
      </c>
      <c r="J136" s="305"/>
      <c r="K136" s="346"/>
    </row>
    <row r="137" spans="2:11" ht="15" customHeight="1">
      <c r="B137" s="344"/>
      <c r="C137" s="305" t="s">
        <v>750</v>
      </c>
      <c r="D137" s="305"/>
      <c r="E137" s="305"/>
      <c r="F137" s="324" t="s">
        <v>718</v>
      </c>
      <c r="G137" s="305"/>
      <c r="H137" s="305" t="s">
        <v>772</v>
      </c>
      <c r="I137" s="305" t="s">
        <v>752</v>
      </c>
      <c r="J137" s="305"/>
      <c r="K137" s="346"/>
    </row>
    <row r="138" spans="2:11" ht="15" customHeight="1">
      <c r="B138" s="344"/>
      <c r="C138" s="305" t="s">
        <v>753</v>
      </c>
      <c r="D138" s="305"/>
      <c r="E138" s="305"/>
      <c r="F138" s="324" t="s">
        <v>718</v>
      </c>
      <c r="G138" s="305"/>
      <c r="H138" s="305" t="s">
        <v>753</v>
      </c>
      <c r="I138" s="305" t="s">
        <v>752</v>
      </c>
      <c r="J138" s="305"/>
      <c r="K138" s="346"/>
    </row>
    <row r="139" spans="2:11" ht="15" customHeight="1">
      <c r="B139" s="344"/>
      <c r="C139" s="305" t="s">
        <v>40</v>
      </c>
      <c r="D139" s="305"/>
      <c r="E139" s="305"/>
      <c r="F139" s="324" t="s">
        <v>718</v>
      </c>
      <c r="G139" s="305"/>
      <c r="H139" s="305" t="s">
        <v>773</v>
      </c>
      <c r="I139" s="305" t="s">
        <v>752</v>
      </c>
      <c r="J139" s="305"/>
      <c r="K139" s="346"/>
    </row>
    <row r="140" spans="2:11" ht="15" customHeight="1">
      <c r="B140" s="344"/>
      <c r="C140" s="305" t="s">
        <v>774</v>
      </c>
      <c r="D140" s="305"/>
      <c r="E140" s="305"/>
      <c r="F140" s="324" t="s">
        <v>718</v>
      </c>
      <c r="G140" s="305"/>
      <c r="H140" s="305" t="s">
        <v>775</v>
      </c>
      <c r="I140" s="305" t="s">
        <v>752</v>
      </c>
      <c r="J140" s="305"/>
      <c r="K140" s="346"/>
    </row>
    <row r="141" spans="2:11" ht="15" customHeight="1">
      <c r="B141" s="347"/>
      <c r="C141" s="348"/>
      <c r="D141" s="348"/>
      <c r="E141" s="348"/>
      <c r="F141" s="348"/>
      <c r="G141" s="348"/>
      <c r="H141" s="348"/>
      <c r="I141" s="348"/>
      <c r="J141" s="348"/>
      <c r="K141" s="349"/>
    </row>
    <row r="142" spans="2:11" ht="18.75" customHeight="1">
      <c r="B142" s="301"/>
      <c r="C142" s="301"/>
      <c r="D142" s="301"/>
      <c r="E142" s="301"/>
      <c r="F142" s="336"/>
      <c r="G142" s="301"/>
      <c r="H142" s="301"/>
      <c r="I142" s="301"/>
      <c r="J142" s="301"/>
      <c r="K142" s="301"/>
    </row>
    <row r="143" spans="2:11" ht="18.75" customHeight="1">
      <c r="B143" s="311"/>
      <c r="C143" s="311"/>
      <c r="D143" s="311"/>
      <c r="E143" s="311"/>
      <c r="F143" s="311"/>
      <c r="G143" s="311"/>
      <c r="H143" s="311"/>
      <c r="I143" s="311"/>
      <c r="J143" s="311"/>
      <c r="K143" s="311"/>
    </row>
    <row r="144" spans="2:11" ht="7.5" customHeight="1">
      <c r="B144" s="312"/>
      <c r="C144" s="313"/>
      <c r="D144" s="313"/>
      <c r="E144" s="313"/>
      <c r="F144" s="313"/>
      <c r="G144" s="313"/>
      <c r="H144" s="313"/>
      <c r="I144" s="313"/>
      <c r="J144" s="313"/>
      <c r="K144" s="314"/>
    </row>
    <row r="145" spans="2:11" ht="45" customHeight="1">
      <c r="B145" s="315"/>
      <c r="C145" s="425" t="s">
        <v>776</v>
      </c>
      <c r="D145" s="425"/>
      <c r="E145" s="425"/>
      <c r="F145" s="425"/>
      <c r="G145" s="425"/>
      <c r="H145" s="425"/>
      <c r="I145" s="425"/>
      <c r="J145" s="425"/>
      <c r="K145" s="316"/>
    </row>
    <row r="146" spans="2:11" ht="17.25" customHeight="1">
      <c r="B146" s="315"/>
      <c r="C146" s="317" t="s">
        <v>712</v>
      </c>
      <c r="D146" s="317"/>
      <c r="E146" s="317"/>
      <c r="F146" s="317" t="s">
        <v>713</v>
      </c>
      <c r="G146" s="318"/>
      <c r="H146" s="317" t="s">
        <v>125</v>
      </c>
      <c r="I146" s="317" t="s">
        <v>59</v>
      </c>
      <c r="J146" s="317" t="s">
        <v>714</v>
      </c>
      <c r="K146" s="316"/>
    </row>
    <row r="147" spans="2:11" ht="17.25" customHeight="1">
      <c r="B147" s="315"/>
      <c r="C147" s="319" t="s">
        <v>715</v>
      </c>
      <c r="D147" s="319"/>
      <c r="E147" s="319"/>
      <c r="F147" s="320" t="s">
        <v>716</v>
      </c>
      <c r="G147" s="321"/>
      <c r="H147" s="319"/>
      <c r="I147" s="319"/>
      <c r="J147" s="319" t="s">
        <v>717</v>
      </c>
      <c r="K147" s="316"/>
    </row>
    <row r="148" spans="2:11" ht="5.25" customHeight="1">
      <c r="B148" s="325"/>
      <c r="C148" s="322"/>
      <c r="D148" s="322"/>
      <c r="E148" s="322"/>
      <c r="F148" s="322"/>
      <c r="G148" s="323"/>
      <c r="H148" s="322"/>
      <c r="I148" s="322"/>
      <c r="J148" s="322"/>
      <c r="K148" s="346"/>
    </row>
    <row r="149" spans="2:11" ht="15" customHeight="1">
      <c r="B149" s="325"/>
      <c r="C149" s="350" t="s">
        <v>721</v>
      </c>
      <c r="D149" s="305"/>
      <c r="E149" s="305"/>
      <c r="F149" s="351" t="s">
        <v>718</v>
      </c>
      <c r="G149" s="305"/>
      <c r="H149" s="350" t="s">
        <v>757</v>
      </c>
      <c r="I149" s="350" t="s">
        <v>720</v>
      </c>
      <c r="J149" s="350">
        <v>120</v>
      </c>
      <c r="K149" s="346"/>
    </row>
    <row r="150" spans="2:11" ht="15" customHeight="1">
      <c r="B150" s="325"/>
      <c r="C150" s="350" t="s">
        <v>766</v>
      </c>
      <c r="D150" s="305"/>
      <c r="E150" s="305"/>
      <c r="F150" s="351" t="s">
        <v>718</v>
      </c>
      <c r="G150" s="305"/>
      <c r="H150" s="350" t="s">
        <v>777</v>
      </c>
      <c r="I150" s="350" t="s">
        <v>720</v>
      </c>
      <c r="J150" s="350" t="s">
        <v>768</v>
      </c>
      <c r="K150" s="346"/>
    </row>
    <row r="151" spans="2:11" ht="15" customHeight="1">
      <c r="B151" s="325"/>
      <c r="C151" s="350" t="s">
        <v>86</v>
      </c>
      <c r="D151" s="305"/>
      <c r="E151" s="305"/>
      <c r="F151" s="351" t="s">
        <v>718</v>
      </c>
      <c r="G151" s="305"/>
      <c r="H151" s="350" t="s">
        <v>778</v>
      </c>
      <c r="I151" s="350" t="s">
        <v>720</v>
      </c>
      <c r="J151" s="350" t="s">
        <v>768</v>
      </c>
      <c r="K151" s="346"/>
    </row>
    <row r="152" spans="2:11" ht="15" customHeight="1">
      <c r="B152" s="325"/>
      <c r="C152" s="350" t="s">
        <v>723</v>
      </c>
      <c r="D152" s="305"/>
      <c r="E152" s="305"/>
      <c r="F152" s="351" t="s">
        <v>724</v>
      </c>
      <c r="G152" s="305"/>
      <c r="H152" s="350" t="s">
        <v>757</v>
      </c>
      <c r="I152" s="350" t="s">
        <v>720</v>
      </c>
      <c r="J152" s="350">
        <v>50</v>
      </c>
      <c r="K152" s="346"/>
    </row>
    <row r="153" spans="2:11" ht="15" customHeight="1">
      <c r="B153" s="325"/>
      <c r="C153" s="350" t="s">
        <v>726</v>
      </c>
      <c r="D153" s="305"/>
      <c r="E153" s="305"/>
      <c r="F153" s="351" t="s">
        <v>718</v>
      </c>
      <c r="G153" s="305"/>
      <c r="H153" s="350" t="s">
        <v>757</v>
      </c>
      <c r="I153" s="350" t="s">
        <v>728</v>
      </c>
      <c r="J153" s="350"/>
      <c r="K153" s="346"/>
    </row>
    <row r="154" spans="2:11" ht="15" customHeight="1">
      <c r="B154" s="325"/>
      <c r="C154" s="350" t="s">
        <v>737</v>
      </c>
      <c r="D154" s="305"/>
      <c r="E154" s="305"/>
      <c r="F154" s="351" t="s">
        <v>724</v>
      </c>
      <c r="G154" s="305"/>
      <c r="H154" s="350" t="s">
        <v>757</v>
      </c>
      <c r="I154" s="350" t="s">
        <v>720</v>
      </c>
      <c r="J154" s="350">
        <v>50</v>
      </c>
      <c r="K154" s="346"/>
    </row>
    <row r="155" spans="2:11" ht="15" customHeight="1">
      <c r="B155" s="325"/>
      <c r="C155" s="350" t="s">
        <v>745</v>
      </c>
      <c r="D155" s="305"/>
      <c r="E155" s="305"/>
      <c r="F155" s="351" t="s">
        <v>724</v>
      </c>
      <c r="G155" s="305"/>
      <c r="H155" s="350" t="s">
        <v>757</v>
      </c>
      <c r="I155" s="350" t="s">
        <v>720</v>
      </c>
      <c r="J155" s="350">
        <v>50</v>
      </c>
      <c r="K155" s="346"/>
    </row>
    <row r="156" spans="2:11" ht="15" customHeight="1">
      <c r="B156" s="325"/>
      <c r="C156" s="350" t="s">
        <v>743</v>
      </c>
      <c r="D156" s="305"/>
      <c r="E156" s="305"/>
      <c r="F156" s="351" t="s">
        <v>724</v>
      </c>
      <c r="G156" s="305"/>
      <c r="H156" s="350" t="s">
        <v>757</v>
      </c>
      <c r="I156" s="350" t="s">
        <v>720</v>
      </c>
      <c r="J156" s="350">
        <v>50</v>
      </c>
      <c r="K156" s="346"/>
    </row>
    <row r="157" spans="2:11" ht="15" customHeight="1">
      <c r="B157" s="325"/>
      <c r="C157" s="350" t="s">
        <v>107</v>
      </c>
      <c r="D157" s="305"/>
      <c r="E157" s="305"/>
      <c r="F157" s="351" t="s">
        <v>718</v>
      </c>
      <c r="G157" s="305"/>
      <c r="H157" s="350" t="s">
        <v>779</v>
      </c>
      <c r="I157" s="350" t="s">
        <v>720</v>
      </c>
      <c r="J157" s="350" t="s">
        <v>780</v>
      </c>
      <c r="K157" s="346"/>
    </row>
    <row r="158" spans="2:11" ht="15" customHeight="1">
      <c r="B158" s="325"/>
      <c r="C158" s="350" t="s">
        <v>781</v>
      </c>
      <c r="D158" s="305"/>
      <c r="E158" s="305"/>
      <c r="F158" s="351" t="s">
        <v>718</v>
      </c>
      <c r="G158" s="305"/>
      <c r="H158" s="350" t="s">
        <v>782</v>
      </c>
      <c r="I158" s="350" t="s">
        <v>752</v>
      </c>
      <c r="J158" s="350"/>
      <c r="K158" s="346"/>
    </row>
    <row r="159" spans="2:11" ht="15" customHeight="1">
      <c r="B159" s="352"/>
      <c r="C159" s="334"/>
      <c r="D159" s="334"/>
      <c r="E159" s="334"/>
      <c r="F159" s="334"/>
      <c r="G159" s="334"/>
      <c r="H159" s="334"/>
      <c r="I159" s="334"/>
      <c r="J159" s="334"/>
      <c r="K159" s="353"/>
    </row>
    <row r="160" spans="2:11" ht="18.75" customHeight="1">
      <c r="B160" s="301"/>
      <c r="C160" s="305"/>
      <c r="D160" s="305"/>
      <c r="E160" s="305"/>
      <c r="F160" s="324"/>
      <c r="G160" s="305"/>
      <c r="H160" s="305"/>
      <c r="I160" s="305"/>
      <c r="J160" s="305"/>
      <c r="K160" s="301"/>
    </row>
    <row r="161" spans="2:11" ht="18.75" customHeight="1">
      <c r="B161" s="311"/>
      <c r="C161" s="311"/>
      <c r="D161" s="311"/>
      <c r="E161" s="311"/>
      <c r="F161" s="311"/>
      <c r="G161" s="311"/>
      <c r="H161" s="311"/>
      <c r="I161" s="311"/>
      <c r="J161" s="311"/>
      <c r="K161" s="311"/>
    </row>
    <row r="162" spans="2:11" ht="7.5" customHeight="1">
      <c r="B162" s="293"/>
      <c r="C162" s="294"/>
      <c r="D162" s="294"/>
      <c r="E162" s="294"/>
      <c r="F162" s="294"/>
      <c r="G162" s="294"/>
      <c r="H162" s="294"/>
      <c r="I162" s="294"/>
      <c r="J162" s="294"/>
      <c r="K162" s="295"/>
    </row>
    <row r="163" spans="2:11" ht="45" customHeight="1">
      <c r="B163" s="296"/>
      <c r="C163" s="420" t="s">
        <v>783</v>
      </c>
      <c r="D163" s="420"/>
      <c r="E163" s="420"/>
      <c r="F163" s="420"/>
      <c r="G163" s="420"/>
      <c r="H163" s="420"/>
      <c r="I163" s="420"/>
      <c r="J163" s="420"/>
      <c r="K163" s="297"/>
    </row>
    <row r="164" spans="2:11" ht="17.25" customHeight="1">
      <c r="B164" s="296"/>
      <c r="C164" s="317" t="s">
        <v>712</v>
      </c>
      <c r="D164" s="317"/>
      <c r="E164" s="317"/>
      <c r="F164" s="317" t="s">
        <v>713</v>
      </c>
      <c r="G164" s="354"/>
      <c r="H164" s="355" t="s">
        <v>125</v>
      </c>
      <c r="I164" s="355" t="s">
        <v>59</v>
      </c>
      <c r="J164" s="317" t="s">
        <v>714</v>
      </c>
      <c r="K164" s="297"/>
    </row>
    <row r="165" spans="2:11" ht="17.25" customHeight="1">
      <c r="B165" s="298"/>
      <c r="C165" s="319" t="s">
        <v>715</v>
      </c>
      <c r="D165" s="319"/>
      <c r="E165" s="319"/>
      <c r="F165" s="320" t="s">
        <v>716</v>
      </c>
      <c r="G165" s="356"/>
      <c r="H165" s="357"/>
      <c r="I165" s="357"/>
      <c r="J165" s="319" t="s">
        <v>717</v>
      </c>
      <c r="K165" s="299"/>
    </row>
    <row r="166" spans="2:11" ht="5.25" customHeight="1">
      <c r="B166" s="325"/>
      <c r="C166" s="322"/>
      <c r="D166" s="322"/>
      <c r="E166" s="322"/>
      <c r="F166" s="322"/>
      <c r="G166" s="323"/>
      <c r="H166" s="322"/>
      <c r="I166" s="322"/>
      <c r="J166" s="322"/>
      <c r="K166" s="346"/>
    </row>
    <row r="167" spans="2:11" ht="15" customHeight="1">
      <c r="B167" s="325"/>
      <c r="C167" s="305" t="s">
        <v>721</v>
      </c>
      <c r="D167" s="305"/>
      <c r="E167" s="305"/>
      <c r="F167" s="324" t="s">
        <v>718</v>
      </c>
      <c r="G167" s="305"/>
      <c r="H167" s="305" t="s">
        <v>757</v>
      </c>
      <c r="I167" s="305" t="s">
        <v>720</v>
      </c>
      <c r="J167" s="305">
        <v>120</v>
      </c>
      <c r="K167" s="346"/>
    </row>
    <row r="168" spans="2:11" ht="15" customHeight="1">
      <c r="B168" s="325"/>
      <c r="C168" s="305" t="s">
        <v>766</v>
      </c>
      <c r="D168" s="305"/>
      <c r="E168" s="305"/>
      <c r="F168" s="324" t="s">
        <v>718</v>
      </c>
      <c r="G168" s="305"/>
      <c r="H168" s="305" t="s">
        <v>767</v>
      </c>
      <c r="I168" s="305" t="s">
        <v>720</v>
      </c>
      <c r="J168" s="305" t="s">
        <v>768</v>
      </c>
      <c r="K168" s="346"/>
    </row>
    <row r="169" spans="2:11" ht="15" customHeight="1">
      <c r="B169" s="325"/>
      <c r="C169" s="305" t="s">
        <v>86</v>
      </c>
      <c r="D169" s="305"/>
      <c r="E169" s="305"/>
      <c r="F169" s="324" t="s">
        <v>718</v>
      </c>
      <c r="G169" s="305"/>
      <c r="H169" s="305" t="s">
        <v>784</v>
      </c>
      <c r="I169" s="305" t="s">
        <v>720</v>
      </c>
      <c r="J169" s="305" t="s">
        <v>768</v>
      </c>
      <c r="K169" s="346"/>
    </row>
    <row r="170" spans="2:11" ht="15" customHeight="1">
      <c r="B170" s="325"/>
      <c r="C170" s="305" t="s">
        <v>723</v>
      </c>
      <c r="D170" s="305"/>
      <c r="E170" s="305"/>
      <c r="F170" s="324" t="s">
        <v>724</v>
      </c>
      <c r="G170" s="305"/>
      <c r="H170" s="305" t="s">
        <v>784</v>
      </c>
      <c r="I170" s="305" t="s">
        <v>720</v>
      </c>
      <c r="J170" s="305">
        <v>50</v>
      </c>
      <c r="K170" s="346"/>
    </row>
    <row r="171" spans="2:11" ht="15" customHeight="1">
      <c r="B171" s="325"/>
      <c r="C171" s="305" t="s">
        <v>726</v>
      </c>
      <c r="D171" s="305"/>
      <c r="E171" s="305"/>
      <c r="F171" s="324" t="s">
        <v>718</v>
      </c>
      <c r="G171" s="305"/>
      <c r="H171" s="305" t="s">
        <v>784</v>
      </c>
      <c r="I171" s="305" t="s">
        <v>728</v>
      </c>
      <c r="J171" s="305"/>
      <c r="K171" s="346"/>
    </row>
    <row r="172" spans="2:11" ht="15" customHeight="1">
      <c r="B172" s="325"/>
      <c r="C172" s="305" t="s">
        <v>737</v>
      </c>
      <c r="D172" s="305"/>
      <c r="E172" s="305"/>
      <c r="F172" s="324" t="s">
        <v>724</v>
      </c>
      <c r="G172" s="305"/>
      <c r="H172" s="305" t="s">
        <v>784</v>
      </c>
      <c r="I172" s="305" t="s">
        <v>720</v>
      </c>
      <c r="J172" s="305">
        <v>50</v>
      </c>
      <c r="K172" s="346"/>
    </row>
    <row r="173" spans="2:11" ht="15" customHeight="1">
      <c r="B173" s="325"/>
      <c r="C173" s="305" t="s">
        <v>745</v>
      </c>
      <c r="D173" s="305"/>
      <c r="E173" s="305"/>
      <c r="F173" s="324" t="s">
        <v>724</v>
      </c>
      <c r="G173" s="305"/>
      <c r="H173" s="305" t="s">
        <v>784</v>
      </c>
      <c r="I173" s="305" t="s">
        <v>720</v>
      </c>
      <c r="J173" s="305">
        <v>50</v>
      </c>
      <c r="K173" s="346"/>
    </row>
    <row r="174" spans="2:11" ht="15" customHeight="1">
      <c r="B174" s="325"/>
      <c r="C174" s="305" t="s">
        <v>743</v>
      </c>
      <c r="D174" s="305"/>
      <c r="E174" s="305"/>
      <c r="F174" s="324" t="s">
        <v>724</v>
      </c>
      <c r="G174" s="305"/>
      <c r="H174" s="305" t="s">
        <v>784</v>
      </c>
      <c r="I174" s="305" t="s">
        <v>720</v>
      </c>
      <c r="J174" s="305">
        <v>50</v>
      </c>
      <c r="K174" s="346"/>
    </row>
    <row r="175" spans="2:11" ht="15" customHeight="1">
      <c r="B175" s="325"/>
      <c r="C175" s="305" t="s">
        <v>124</v>
      </c>
      <c r="D175" s="305"/>
      <c r="E175" s="305"/>
      <c r="F175" s="324" t="s">
        <v>718</v>
      </c>
      <c r="G175" s="305"/>
      <c r="H175" s="305" t="s">
        <v>785</v>
      </c>
      <c r="I175" s="305" t="s">
        <v>786</v>
      </c>
      <c r="J175" s="305"/>
      <c r="K175" s="346"/>
    </row>
    <row r="176" spans="2:11" ht="15" customHeight="1">
      <c r="B176" s="325"/>
      <c r="C176" s="305" t="s">
        <v>59</v>
      </c>
      <c r="D176" s="305"/>
      <c r="E176" s="305"/>
      <c r="F176" s="324" t="s">
        <v>718</v>
      </c>
      <c r="G176" s="305"/>
      <c r="H176" s="305" t="s">
        <v>787</v>
      </c>
      <c r="I176" s="305" t="s">
        <v>788</v>
      </c>
      <c r="J176" s="305">
        <v>1</v>
      </c>
      <c r="K176" s="346"/>
    </row>
    <row r="177" spans="2:11" ht="15" customHeight="1">
      <c r="B177" s="325"/>
      <c r="C177" s="305" t="s">
        <v>55</v>
      </c>
      <c r="D177" s="305"/>
      <c r="E177" s="305"/>
      <c r="F177" s="324" t="s">
        <v>718</v>
      </c>
      <c r="G177" s="305"/>
      <c r="H177" s="305" t="s">
        <v>789</v>
      </c>
      <c r="I177" s="305" t="s">
        <v>720</v>
      </c>
      <c r="J177" s="305">
        <v>20</v>
      </c>
      <c r="K177" s="346"/>
    </row>
    <row r="178" spans="2:11" ht="15" customHeight="1">
      <c r="B178" s="325"/>
      <c r="C178" s="305" t="s">
        <v>125</v>
      </c>
      <c r="D178" s="305"/>
      <c r="E178" s="305"/>
      <c r="F178" s="324" t="s">
        <v>718</v>
      </c>
      <c r="G178" s="305"/>
      <c r="H178" s="305" t="s">
        <v>790</v>
      </c>
      <c r="I178" s="305" t="s">
        <v>720</v>
      </c>
      <c r="J178" s="305">
        <v>255</v>
      </c>
      <c r="K178" s="346"/>
    </row>
    <row r="179" spans="2:11" ht="15" customHeight="1">
      <c r="B179" s="325"/>
      <c r="C179" s="305" t="s">
        <v>126</v>
      </c>
      <c r="D179" s="305"/>
      <c r="E179" s="305"/>
      <c r="F179" s="324" t="s">
        <v>718</v>
      </c>
      <c r="G179" s="305"/>
      <c r="H179" s="305" t="s">
        <v>683</v>
      </c>
      <c r="I179" s="305" t="s">
        <v>720</v>
      </c>
      <c r="J179" s="305">
        <v>10</v>
      </c>
      <c r="K179" s="346"/>
    </row>
    <row r="180" spans="2:11" ht="15" customHeight="1">
      <c r="B180" s="325"/>
      <c r="C180" s="305" t="s">
        <v>127</v>
      </c>
      <c r="D180" s="305"/>
      <c r="E180" s="305"/>
      <c r="F180" s="324" t="s">
        <v>718</v>
      </c>
      <c r="G180" s="305"/>
      <c r="H180" s="305" t="s">
        <v>791</v>
      </c>
      <c r="I180" s="305" t="s">
        <v>752</v>
      </c>
      <c r="J180" s="305"/>
      <c r="K180" s="346"/>
    </row>
    <row r="181" spans="2:11" ht="15" customHeight="1">
      <c r="B181" s="325"/>
      <c r="C181" s="305" t="s">
        <v>792</v>
      </c>
      <c r="D181" s="305"/>
      <c r="E181" s="305"/>
      <c r="F181" s="324" t="s">
        <v>718</v>
      </c>
      <c r="G181" s="305"/>
      <c r="H181" s="305" t="s">
        <v>793</v>
      </c>
      <c r="I181" s="305" t="s">
        <v>752</v>
      </c>
      <c r="J181" s="305"/>
      <c r="K181" s="346"/>
    </row>
    <row r="182" spans="2:11" ht="15" customHeight="1">
      <c r="B182" s="325"/>
      <c r="C182" s="305" t="s">
        <v>781</v>
      </c>
      <c r="D182" s="305"/>
      <c r="E182" s="305"/>
      <c r="F182" s="324" t="s">
        <v>718</v>
      </c>
      <c r="G182" s="305"/>
      <c r="H182" s="305" t="s">
        <v>794</v>
      </c>
      <c r="I182" s="305" t="s">
        <v>752</v>
      </c>
      <c r="J182" s="305"/>
      <c r="K182" s="346"/>
    </row>
    <row r="183" spans="2:11" ht="15" customHeight="1">
      <c r="B183" s="325"/>
      <c r="C183" s="305" t="s">
        <v>129</v>
      </c>
      <c r="D183" s="305"/>
      <c r="E183" s="305"/>
      <c r="F183" s="324" t="s">
        <v>724</v>
      </c>
      <c r="G183" s="305"/>
      <c r="H183" s="305" t="s">
        <v>795</v>
      </c>
      <c r="I183" s="305" t="s">
        <v>720</v>
      </c>
      <c r="J183" s="305">
        <v>50</v>
      </c>
      <c r="K183" s="346"/>
    </row>
    <row r="184" spans="2:11" ht="15" customHeight="1">
      <c r="B184" s="325"/>
      <c r="C184" s="305" t="s">
        <v>796</v>
      </c>
      <c r="D184" s="305"/>
      <c r="E184" s="305"/>
      <c r="F184" s="324" t="s">
        <v>724</v>
      </c>
      <c r="G184" s="305"/>
      <c r="H184" s="305" t="s">
        <v>797</v>
      </c>
      <c r="I184" s="305" t="s">
        <v>798</v>
      </c>
      <c r="J184" s="305"/>
      <c r="K184" s="346"/>
    </row>
    <row r="185" spans="2:11" ht="15" customHeight="1">
      <c r="B185" s="325"/>
      <c r="C185" s="305" t="s">
        <v>799</v>
      </c>
      <c r="D185" s="305"/>
      <c r="E185" s="305"/>
      <c r="F185" s="324" t="s">
        <v>724</v>
      </c>
      <c r="G185" s="305"/>
      <c r="H185" s="305" t="s">
        <v>800</v>
      </c>
      <c r="I185" s="305" t="s">
        <v>798</v>
      </c>
      <c r="J185" s="305"/>
      <c r="K185" s="346"/>
    </row>
    <row r="186" spans="2:11" ht="15" customHeight="1">
      <c r="B186" s="325"/>
      <c r="C186" s="305" t="s">
        <v>801</v>
      </c>
      <c r="D186" s="305"/>
      <c r="E186" s="305"/>
      <c r="F186" s="324" t="s">
        <v>724</v>
      </c>
      <c r="G186" s="305"/>
      <c r="H186" s="305" t="s">
        <v>802</v>
      </c>
      <c r="I186" s="305" t="s">
        <v>798</v>
      </c>
      <c r="J186" s="305"/>
      <c r="K186" s="346"/>
    </row>
    <row r="187" spans="2:11" ht="15" customHeight="1">
      <c r="B187" s="325"/>
      <c r="C187" s="358" t="s">
        <v>803</v>
      </c>
      <c r="D187" s="305"/>
      <c r="E187" s="305"/>
      <c r="F187" s="324" t="s">
        <v>724</v>
      </c>
      <c r="G187" s="305"/>
      <c r="H187" s="305" t="s">
        <v>804</v>
      </c>
      <c r="I187" s="305" t="s">
        <v>805</v>
      </c>
      <c r="J187" s="359" t="s">
        <v>806</v>
      </c>
      <c r="K187" s="346"/>
    </row>
    <row r="188" spans="2:11" ht="15" customHeight="1">
      <c r="B188" s="325"/>
      <c r="C188" s="310" t="s">
        <v>44</v>
      </c>
      <c r="D188" s="305"/>
      <c r="E188" s="305"/>
      <c r="F188" s="324" t="s">
        <v>718</v>
      </c>
      <c r="G188" s="305"/>
      <c r="H188" s="301" t="s">
        <v>807</v>
      </c>
      <c r="I188" s="305" t="s">
        <v>808</v>
      </c>
      <c r="J188" s="305"/>
      <c r="K188" s="346"/>
    </row>
    <row r="189" spans="2:11" ht="15" customHeight="1">
      <c r="B189" s="325"/>
      <c r="C189" s="310" t="s">
        <v>809</v>
      </c>
      <c r="D189" s="305"/>
      <c r="E189" s="305"/>
      <c r="F189" s="324" t="s">
        <v>718</v>
      </c>
      <c r="G189" s="305"/>
      <c r="H189" s="305" t="s">
        <v>810</v>
      </c>
      <c r="I189" s="305" t="s">
        <v>752</v>
      </c>
      <c r="J189" s="305"/>
      <c r="K189" s="346"/>
    </row>
    <row r="190" spans="2:11" ht="15" customHeight="1">
      <c r="B190" s="325"/>
      <c r="C190" s="310" t="s">
        <v>811</v>
      </c>
      <c r="D190" s="305"/>
      <c r="E190" s="305"/>
      <c r="F190" s="324" t="s">
        <v>718</v>
      </c>
      <c r="G190" s="305"/>
      <c r="H190" s="305" t="s">
        <v>812</v>
      </c>
      <c r="I190" s="305" t="s">
        <v>752</v>
      </c>
      <c r="J190" s="305"/>
      <c r="K190" s="346"/>
    </row>
    <row r="191" spans="2:11" ht="15" customHeight="1">
      <c r="B191" s="325"/>
      <c r="C191" s="310" t="s">
        <v>813</v>
      </c>
      <c r="D191" s="305"/>
      <c r="E191" s="305"/>
      <c r="F191" s="324" t="s">
        <v>724</v>
      </c>
      <c r="G191" s="305"/>
      <c r="H191" s="305" t="s">
        <v>814</v>
      </c>
      <c r="I191" s="305" t="s">
        <v>752</v>
      </c>
      <c r="J191" s="305"/>
      <c r="K191" s="346"/>
    </row>
    <row r="192" spans="2:11" ht="15" customHeight="1">
      <c r="B192" s="352"/>
      <c r="C192" s="360"/>
      <c r="D192" s="334"/>
      <c r="E192" s="334"/>
      <c r="F192" s="334"/>
      <c r="G192" s="334"/>
      <c r="H192" s="334"/>
      <c r="I192" s="334"/>
      <c r="J192" s="334"/>
      <c r="K192" s="353"/>
    </row>
    <row r="193" spans="2:11" ht="18.75" customHeight="1">
      <c r="B193" s="301"/>
      <c r="C193" s="305"/>
      <c r="D193" s="305"/>
      <c r="E193" s="305"/>
      <c r="F193" s="324"/>
      <c r="G193" s="305"/>
      <c r="H193" s="305"/>
      <c r="I193" s="305"/>
      <c r="J193" s="305"/>
      <c r="K193" s="301"/>
    </row>
    <row r="194" spans="2:11" ht="18.75" customHeight="1">
      <c r="B194" s="301"/>
      <c r="C194" s="305"/>
      <c r="D194" s="305"/>
      <c r="E194" s="305"/>
      <c r="F194" s="324"/>
      <c r="G194" s="305"/>
      <c r="H194" s="305"/>
      <c r="I194" s="305"/>
      <c r="J194" s="305"/>
      <c r="K194" s="301"/>
    </row>
    <row r="195" spans="2:11" ht="18.75" customHeight="1">
      <c r="B195" s="311"/>
      <c r="C195" s="311"/>
      <c r="D195" s="311"/>
      <c r="E195" s="311"/>
      <c r="F195" s="311"/>
      <c r="G195" s="311"/>
      <c r="H195" s="311"/>
      <c r="I195" s="311"/>
      <c r="J195" s="311"/>
      <c r="K195" s="311"/>
    </row>
    <row r="196" spans="2:11">
      <c r="B196" s="293"/>
      <c r="C196" s="294"/>
      <c r="D196" s="294"/>
      <c r="E196" s="294"/>
      <c r="F196" s="294"/>
      <c r="G196" s="294"/>
      <c r="H196" s="294"/>
      <c r="I196" s="294"/>
      <c r="J196" s="294"/>
      <c r="K196" s="295"/>
    </row>
    <row r="197" spans="2:11" ht="21">
      <c r="B197" s="296"/>
      <c r="C197" s="420" t="s">
        <v>815</v>
      </c>
      <c r="D197" s="420"/>
      <c r="E197" s="420"/>
      <c r="F197" s="420"/>
      <c r="G197" s="420"/>
      <c r="H197" s="420"/>
      <c r="I197" s="420"/>
      <c r="J197" s="420"/>
      <c r="K197" s="297"/>
    </row>
    <row r="198" spans="2:11" ht="25.5" customHeight="1">
      <c r="B198" s="296"/>
      <c r="C198" s="361" t="s">
        <v>816</v>
      </c>
      <c r="D198" s="361"/>
      <c r="E198" s="361"/>
      <c r="F198" s="361" t="s">
        <v>817</v>
      </c>
      <c r="G198" s="362"/>
      <c r="H198" s="426" t="s">
        <v>818</v>
      </c>
      <c r="I198" s="426"/>
      <c r="J198" s="426"/>
      <c r="K198" s="297"/>
    </row>
    <row r="199" spans="2:11" ht="5.25" customHeight="1">
      <c r="B199" s="325"/>
      <c r="C199" s="322"/>
      <c r="D199" s="322"/>
      <c r="E199" s="322"/>
      <c r="F199" s="322"/>
      <c r="G199" s="305"/>
      <c r="H199" s="322"/>
      <c r="I199" s="322"/>
      <c r="J199" s="322"/>
      <c r="K199" s="346"/>
    </row>
    <row r="200" spans="2:11" ht="15" customHeight="1">
      <c r="B200" s="325"/>
      <c r="C200" s="305" t="s">
        <v>808</v>
      </c>
      <c r="D200" s="305"/>
      <c r="E200" s="305"/>
      <c r="F200" s="324" t="s">
        <v>45</v>
      </c>
      <c r="G200" s="305"/>
      <c r="H200" s="422" t="s">
        <v>819</v>
      </c>
      <c r="I200" s="422"/>
      <c r="J200" s="422"/>
      <c r="K200" s="346"/>
    </row>
    <row r="201" spans="2:11" ht="15" customHeight="1">
      <c r="B201" s="325"/>
      <c r="C201" s="331"/>
      <c r="D201" s="305"/>
      <c r="E201" s="305"/>
      <c r="F201" s="324" t="s">
        <v>46</v>
      </c>
      <c r="G201" s="305"/>
      <c r="H201" s="422" t="s">
        <v>820</v>
      </c>
      <c r="I201" s="422"/>
      <c r="J201" s="422"/>
      <c r="K201" s="346"/>
    </row>
    <row r="202" spans="2:11" ht="15" customHeight="1">
      <c r="B202" s="325"/>
      <c r="C202" s="331"/>
      <c r="D202" s="305"/>
      <c r="E202" s="305"/>
      <c r="F202" s="324" t="s">
        <v>49</v>
      </c>
      <c r="G202" s="305"/>
      <c r="H202" s="422" t="s">
        <v>821</v>
      </c>
      <c r="I202" s="422"/>
      <c r="J202" s="422"/>
      <c r="K202" s="346"/>
    </row>
    <row r="203" spans="2:11" ht="15" customHeight="1">
      <c r="B203" s="325"/>
      <c r="C203" s="305"/>
      <c r="D203" s="305"/>
      <c r="E203" s="305"/>
      <c r="F203" s="324" t="s">
        <v>47</v>
      </c>
      <c r="G203" s="305"/>
      <c r="H203" s="422" t="s">
        <v>822</v>
      </c>
      <c r="I203" s="422"/>
      <c r="J203" s="422"/>
      <c r="K203" s="346"/>
    </row>
    <row r="204" spans="2:11" ht="15" customHeight="1">
      <c r="B204" s="325"/>
      <c r="C204" s="305"/>
      <c r="D204" s="305"/>
      <c r="E204" s="305"/>
      <c r="F204" s="324" t="s">
        <v>48</v>
      </c>
      <c r="G204" s="305"/>
      <c r="H204" s="422" t="s">
        <v>823</v>
      </c>
      <c r="I204" s="422"/>
      <c r="J204" s="422"/>
      <c r="K204" s="346"/>
    </row>
    <row r="205" spans="2:11" ht="15" customHeight="1">
      <c r="B205" s="325"/>
      <c r="C205" s="305"/>
      <c r="D205" s="305"/>
      <c r="E205" s="305"/>
      <c r="F205" s="324"/>
      <c r="G205" s="305"/>
      <c r="H205" s="305"/>
      <c r="I205" s="305"/>
      <c r="J205" s="305"/>
      <c r="K205" s="346"/>
    </row>
    <row r="206" spans="2:11" ht="15" customHeight="1">
      <c r="B206" s="325"/>
      <c r="C206" s="305" t="s">
        <v>764</v>
      </c>
      <c r="D206" s="305"/>
      <c r="E206" s="305"/>
      <c r="F206" s="324" t="s">
        <v>79</v>
      </c>
      <c r="G206" s="305"/>
      <c r="H206" s="422" t="s">
        <v>824</v>
      </c>
      <c r="I206" s="422"/>
      <c r="J206" s="422"/>
      <c r="K206" s="346"/>
    </row>
    <row r="207" spans="2:11" ht="15" customHeight="1">
      <c r="B207" s="325"/>
      <c r="C207" s="331"/>
      <c r="D207" s="305"/>
      <c r="E207" s="305"/>
      <c r="F207" s="324" t="s">
        <v>663</v>
      </c>
      <c r="G207" s="305"/>
      <c r="H207" s="422" t="s">
        <v>664</v>
      </c>
      <c r="I207" s="422"/>
      <c r="J207" s="422"/>
      <c r="K207" s="346"/>
    </row>
    <row r="208" spans="2:11" ht="15" customHeight="1">
      <c r="B208" s="325"/>
      <c r="C208" s="305"/>
      <c r="D208" s="305"/>
      <c r="E208" s="305"/>
      <c r="F208" s="324" t="s">
        <v>661</v>
      </c>
      <c r="G208" s="305"/>
      <c r="H208" s="422" t="s">
        <v>825</v>
      </c>
      <c r="I208" s="422"/>
      <c r="J208" s="422"/>
      <c r="K208" s="346"/>
    </row>
    <row r="209" spans="2:11" ht="15" customHeight="1">
      <c r="B209" s="363"/>
      <c r="C209" s="331"/>
      <c r="D209" s="331"/>
      <c r="E209" s="331"/>
      <c r="F209" s="324" t="s">
        <v>665</v>
      </c>
      <c r="G209" s="310"/>
      <c r="H209" s="421" t="s">
        <v>92</v>
      </c>
      <c r="I209" s="421"/>
      <c r="J209" s="421"/>
      <c r="K209" s="364"/>
    </row>
    <row r="210" spans="2:11" ht="15" customHeight="1">
      <c r="B210" s="363"/>
      <c r="C210" s="331"/>
      <c r="D210" s="331"/>
      <c r="E210" s="331"/>
      <c r="F210" s="324" t="s">
        <v>666</v>
      </c>
      <c r="G210" s="310"/>
      <c r="H210" s="421" t="s">
        <v>826</v>
      </c>
      <c r="I210" s="421"/>
      <c r="J210" s="421"/>
      <c r="K210" s="364"/>
    </row>
    <row r="211" spans="2:11" ht="15" customHeight="1">
      <c r="B211" s="363"/>
      <c r="C211" s="331"/>
      <c r="D211" s="331"/>
      <c r="E211" s="331"/>
      <c r="F211" s="365"/>
      <c r="G211" s="310"/>
      <c r="H211" s="366"/>
      <c r="I211" s="366"/>
      <c r="J211" s="366"/>
      <c r="K211" s="364"/>
    </row>
    <row r="212" spans="2:11" ht="15" customHeight="1">
      <c r="B212" s="363"/>
      <c r="C212" s="305" t="s">
        <v>788</v>
      </c>
      <c r="D212" s="331"/>
      <c r="E212" s="331"/>
      <c r="F212" s="324">
        <v>1</v>
      </c>
      <c r="G212" s="310"/>
      <c r="H212" s="421" t="s">
        <v>827</v>
      </c>
      <c r="I212" s="421"/>
      <c r="J212" s="421"/>
      <c r="K212" s="364"/>
    </row>
    <row r="213" spans="2:11" ht="15" customHeight="1">
      <c r="B213" s="363"/>
      <c r="C213" s="331"/>
      <c r="D213" s="331"/>
      <c r="E213" s="331"/>
      <c r="F213" s="324">
        <v>2</v>
      </c>
      <c r="G213" s="310"/>
      <c r="H213" s="421" t="s">
        <v>828</v>
      </c>
      <c r="I213" s="421"/>
      <c r="J213" s="421"/>
      <c r="K213" s="364"/>
    </row>
    <row r="214" spans="2:11" ht="15" customHeight="1">
      <c r="B214" s="363"/>
      <c r="C214" s="331"/>
      <c r="D214" s="331"/>
      <c r="E214" s="331"/>
      <c r="F214" s="324">
        <v>3</v>
      </c>
      <c r="G214" s="310"/>
      <c r="H214" s="421" t="s">
        <v>829</v>
      </c>
      <c r="I214" s="421"/>
      <c r="J214" s="421"/>
      <c r="K214" s="364"/>
    </row>
    <row r="215" spans="2:11" ht="15" customHeight="1">
      <c r="B215" s="363"/>
      <c r="C215" s="331"/>
      <c r="D215" s="331"/>
      <c r="E215" s="331"/>
      <c r="F215" s="324">
        <v>4</v>
      </c>
      <c r="G215" s="310"/>
      <c r="H215" s="421" t="s">
        <v>830</v>
      </c>
      <c r="I215" s="421"/>
      <c r="J215" s="421"/>
      <c r="K215" s="364"/>
    </row>
    <row r="216" spans="2:11" ht="12.75" customHeight="1">
      <c r="B216" s="367"/>
      <c r="C216" s="368"/>
      <c r="D216" s="368"/>
      <c r="E216" s="368"/>
      <c r="F216" s="368"/>
      <c r="G216" s="368"/>
      <c r="H216" s="368"/>
      <c r="I216" s="368"/>
      <c r="J216" s="368"/>
      <c r="K216" s="369"/>
    </row>
  </sheetData>
  <sheetProtection password="CC35" sheet="1" objects="1" scenarios="1" formatCells="0" formatColumns="0" formatRows="0" sort="0" autoFilter="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2017-022-01-1 - SO 01 - 2...</vt:lpstr>
      <vt:lpstr>2017-022-01-2 - SO 02 - S...</vt:lpstr>
      <vt:lpstr>2017-022-01-VON - Vedlejš...</vt:lpstr>
      <vt:lpstr>Pokyny pro vyplnění</vt:lpstr>
      <vt:lpstr>'2017-022-01-1 - SO 01 - 2...'!Názvy_tisku</vt:lpstr>
      <vt:lpstr>'2017-022-01-2 - SO 02 - S...'!Názvy_tisku</vt:lpstr>
      <vt:lpstr>'2017-022-01-VON - Vedlejš...'!Názvy_tisku</vt:lpstr>
      <vt:lpstr>'Rekapitulace stavby'!Názvy_tisku</vt:lpstr>
      <vt:lpstr>'2017-022-01-1 - SO 01 - 2...'!Oblast_tisku</vt:lpstr>
      <vt:lpstr>'2017-022-01-2 - SO 02 - S...'!Oblast_tisku</vt:lpstr>
      <vt:lpstr>'2017-022-01-VON - Vedlejš...'!Oblast_tisku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HEJMALOVA\Alena Hejmalova</dc:creator>
  <cp:lastModifiedBy>JPajgr</cp:lastModifiedBy>
  <dcterms:created xsi:type="dcterms:W3CDTF">2017-05-30T11:10:09Z</dcterms:created>
  <dcterms:modified xsi:type="dcterms:W3CDTF">2017-05-30T12:40:17Z</dcterms:modified>
</cp:coreProperties>
</file>